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T:\SECRETARIAT GENERAL\INSTITUTION CCIJP\FONCTIONNEMENT\STATISTIQUES\STATISTIQUES 2023\"/>
    </mc:Choice>
  </mc:AlternateContent>
  <xr:revisionPtr revIDLastSave="0" documentId="13_ncr:1_{07EE9C9F-55CA-4BF9-82E0-C51A0ABD777F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CARTES ATTRIBUEES 2023" sheetId="1" r:id="rId1"/>
    <sheet name="JOURNALISTES ASSIMILES" sheetId="2" r:id="rId2"/>
    <sheet name="PAR REGION" sheetId="3" r:id="rId3"/>
    <sheet name="EVOLUTION" sheetId="5" r:id="rId4"/>
  </sheets>
  <externalReferences>
    <externalReference r:id="rId5"/>
    <externalReference r:id="rId6"/>
  </externalReferences>
  <definedNames>
    <definedName name="_xlnm.Print_Area" localSheetId="0">'CARTES ATTRIBUEES 2023'!$A$1:$E$30</definedName>
    <definedName name="_xlnm.Print_Area" localSheetId="3">EVOLUTION!$A$1:$Y$34</definedName>
    <definedName name="_xlnm.Print_Area" localSheetId="1">'JOURNALISTES ASSIMILES'!$A$1:$J$24</definedName>
    <definedName name="_xlnm.Print_Area" localSheetId="2">'PAR REGION'!$A$1:$H$41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X16" i="5"/>
  <c r="T29" i="5"/>
  <c r="U29" i="5"/>
  <c r="X29" i="5"/>
  <c r="Y29" i="5"/>
  <c r="Q29" i="5"/>
  <c r="X22" i="5"/>
  <c r="X9" i="5"/>
  <c r="X21" i="5"/>
  <c r="X20" i="5"/>
  <c r="X19" i="5"/>
  <c r="X18" i="5"/>
  <c r="X17" i="5"/>
  <c r="X15" i="5"/>
  <c r="X14" i="5"/>
  <c r="X13" i="5"/>
  <c r="X12" i="5"/>
  <c r="X11" i="5"/>
  <c r="X10" i="5"/>
  <c r="X24" i="5"/>
  <c r="X23" i="5"/>
  <c r="Y33" i="5" l="1"/>
  <c r="X6" i="5"/>
  <c r="X33" i="5"/>
  <c r="X25" i="5" l="1"/>
  <c r="E15" i="2"/>
  <c r="E16" i="2"/>
  <c r="E17" i="2"/>
  <c r="E20" i="2"/>
  <c r="E19" i="2"/>
  <c r="E18" i="2"/>
  <c r="E24" i="1" l="1"/>
  <c r="E10" i="1"/>
  <c r="W33" i="5" l="1"/>
  <c r="V33" i="5"/>
  <c r="S33" i="5" l="1"/>
  <c r="T33" i="5"/>
  <c r="U33" i="5"/>
  <c r="Q33" i="5"/>
  <c r="D16" i="1" l="1"/>
  <c r="C16" i="1"/>
  <c r="B16" i="1"/>
  <c r="I20" i="2" l="1"/>
  <c r="I19" i="2"/>
  <c r="I18" i="2"/>
  <c r="I16" i="2"/>
  <c r="I15" i="2"/>
  <c r="E14" i="1" l="1"/>
  <c r="B9" i="1"/>
  <c r="B7" i="1" s="1"/>
  <c r="C9" i="1"/>
  <c r="C7" i="1" s="1"/>
  <c r="D9" i="1"/>
  <c r="D7" i="1" s="1"/>
  <c r="U24" i="5" l="1"/>
  <c r="U23" i="5"/>
  <c r="U22" i="5"/>
  <c r="U21" i="5"/>
  <c r="U20" i="5"/>
  <c r="U19" i="5"/>
  <c r="U18" i="5"/>
  <c r="U17" i="5"/>
  <c r="U14" i="5"/>
  <c r="U13" i="5"/>
  <c r="U12" i="5"/>
  <c r="U11" i="5"/>
  <c r="U10" i="5"/>
  <c r="U9" i="5"/>
  <c r="V6" i="5" s="1"/>
  <c r="V29" i="5" l="1"/>
  <c r="W29" i="5"/>
  <c r="K6" i="5"/>
  <c r="L6" i="5"/>
  <c r="M6" i="5"/>
  <c r="N6" i="5"/>
  <c r="S6" i="5"/>
  <c r="S22" i="5" l="1"/>
  <c r="S25" i="5" s="1"/>
  <c r="R22" i="5"/>
  <c r="R25" i="5" s="1"/>
  <c r="Q22" i="5"/>
  <c r="P22" i="5"/>
  <c r="P25" i="5" s="1"/>
  <c r="O22" i="5"/>
  <c r="N22" i="5"/>
  <c r="N25" i="5" s="1"/>
  <c r="M22" i="5"/>
  <c r="M25" i="5" s="1"/>
  <c r="L22" i="5"/>
  <c r="L25" i="5" s="1"/>
  <c r="K22" i="5"/>
  <c r="K25" i="5" s="1"/>
  <c r="J22" i="5"/>
  <c r="J25" i="5" s="1"/>
  <c r="Q21" i="5"/>
  <c r="Q20" i="5"/>
  <c r="Q19" i="5"/>
  <c r="O19" i="5"/>
  <c r="Q18" i="5"/>
  <c r="O18" i="5"/>
  <c r="Q17" i="5"/>
  <c r="O17" i="5"/>
  <c r="Q16" i="5"/>
  <c r="O16" i="5"/>
  <c r="Q15" i="5"/>
  <c r="Q14" i="5"/>
  <c r="Q13" i="5"/>
  <c r="Q11" i="5"/>
  <c r="Q10" i="5"/>
  <c r="U6" i="5"/>
  <c r="O9" i="5"/>
  <c r="C26" i="1"/>
  <c r="D26" i="1"/>
  <c r="B26" i="1"/>
  <c r="E19" i="1"/>
  <c r="E20" i="1"/>
  <c r="E21" i="1"/>
  <c r="E22" i="1"/>
  <c r="E11" i="1"/>
  <c r="E12" i="1"/>
  <c r="E13" i="1"/>
  <c r="E17" i="1"/>
  <c r="E18" i="1"/>
  <c r="G8" i="3"/>
  <c r="G30" i="3"/>
  <c r="G29" i="3"/>
  <c r="F27" i="3"/>
  <c r="F32" i="3" s="1"/>
  <c r="E27" i="3"/>
  <c r="E32" i="3" s="1"/>
  <c r="D27" i="3"/>
  <c r="D32" i="3" s="1"/>
  <c r="C27" i="3"/>
  <c r="C32" i="3" s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I17" i="2"/>
  <c r="S29" i="5" l="1"/>
  <c r="R29" i="5"/>
  <c r="R33" i="5"/>
  <c r="E16" i="1"/>
  <c r="E26" i="1"/>
  <c r="E9" i="1"/>
  <c r="O25" i="5"/>
  <c r="O6" i="5"/>
  <c r="P6" i="5"/>
  <c r="B27" i="3"/>
  <c r="Q9" i="5"/>
  <c r="R6" i="5" s="1"/>
  <c r="T6" i="5"/>
  <c r="G32" i="3" l="1"/>
  <c r="Q6" i="5"/>
  <c r="G27" i="3"/>
  <c r="Q25" i="5"/>
  <c r="E7" i="1"/>
  <c r="W6" i="5" l="1"/>
  <c r="J17" i="2"/>
  <c r="J20" i="2" l="1"/>
  <c r="J18" i="2"/>
  <c r="I21" i="2"/>
  <c r="E21" i="2"/>
  <c r="J19" i="2"/>
  <c r="J16" i="2"/>
  <c r="J15" i="2"/>
  <c r="J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Pascale Urbansky</author>
  </authors>
  <commentList>
    <comment ref="J17" authorId="0" shapeId="0" xr:uid="{4A4A265F-6831-4DDF-8B88-7EB3D7641474}">
      <text>
        <r>
          <rPr>
            <b/>
            <sz val="10"/>
            <color indexed="81"/>
            <rFont val="Tahoma"/>
            <charset val="1"/>
          </rPr>
          <t>Pascale Urbansky:</t>
        </r>
        <r>
          <rPr>
            <sz val="10"/>
            <color indexed="81"/>
            <rFont val="Tahoma"/>
            <charset val="1"/>
          </rPr>
          <t xml:space="preserve">
Inclut JRI, reporter cameraman, reporter d'images, reporter dimages, journaliste reporter d'images</t>
        </r>
      </text>
    </comment>
  </commentList>
</comments>
</file>

<file path=xl/sharedStrings.xml><?xml version="1.0" encoding="utf-8"?>
<sst xmlns="http://schemas.openxmlformats.org/spreadsheetml/2006/main" count="141" uniqueCount="102">
  <si>
    <t>TOTAL GENERAL</t>
  </si>
  <si>
    <t>Hommes</t>
  </si>
  <si>
    <t>Femmes</t>
  </si>
  <si>
    <t>Total</t>
  </si>
  <si>
    <t>journalistes mensualisés stagiaires</t>
  </si>
  <si>
    <t>journalistes mensualisés titulaires</t>
  </si>
  <si>
    <t>Renouvellements</t>
  </si>
  <si>
    <t>demandeurs d'emploi</t>
  </si>
  <si>
    <t>directeurs</t>
  </si>
  <si>
    <t>TOTAL RENOUVELLEMENTS</t>
  </si>
  <si>
    <t>CARTES DELIVREES</t>
  </si>
  <si>
    <t>*dont diplômés</t>
  </si>
  <si>
    <t>*239</t>
  </si>
  <si>
    <t>*265</t>
  </si>
  <si>
    <t>*217</t>
  </si>
  <si>
    <t>Titulaires**</t>
  </si>
  <si>
    <t>Stagiaires</t>
  </si>
  <si>
    <t>**1023</t>
  </si>
  <si>
    <t>**1162</t>
  </si>
  <si>
    <t>**1704</t>
  </si>
  <si>
    <t>**473</t>
  </si>
  <si>
    <t>**486</t>
  </si>
  <si>
    <t>**481</t>
  </si>
  <si>
    <t>Journalistes mensualisés</t>
  </si>
  <si>
    <t>Total général</t>
  </si>
  <si>
    <t>Reporters-photographes</t>
  </si>
  <si>
    <t>Reporters-dessinateurs</t>
  </si>
  <si>
    <t>Reporters d'image</t>
  </si>
  <si>
    <t>Sténographes-rédacteurs</t>
  </si>
  <si>
    <t>Rédacteurs réviseurs</t>
  </si>
  <si>
    <t>Rédacteurs traducteurs</t>
  </si>
  <si>
    <t>Salariés au mois</t>
  </si>
  <si>
    <t>Salariés à la pige ou CDD</t>
  </si>
  <si>
    <t>TOTAL</t>
  </si>
  <si>
    <t>01-ALPES</t>
  </si>
  <si>
    <t>02-ALSACE</t>
  </si>
  <si>
    <t>03-AQUITAINE</t>
  </si>
  <si>
    <t>04-AUVERGNE-LIMOUSIN</t>
  </si>
  <si>
    <t>05-BOURGOGNE-FRANCHE COMTE</t>
  </si>
  <si>
    <t>06- BRETAGNE</t>
  </si>
  <si>
    <t>07-CENTRE</t>
  </si>
  <si>
    <t>08-CHAMPAGNE-PICARDIE</t>
  </si>
  <si>
    <t>09-COTE D'AZUR-CORSE</t>
  </si>
  <si>
    <t>10-LANGUEDOC-ROUSSILLON</t>
  </si>
  <si>
    <t>11-LORRAINE</t>
  </si>
  <si>
    <t>12-MIDI-PYRENEES</t>
  </si>
  <si>
    <t>13-NORD</t>
  </si>
  <si>
    <t>15-PAYS DE LA LOIRE</t>
  </si>
  <si>
    <t>16-POITOU-CHARENTES</t>
  </si>
  <si>
    <t>17-PROVENCE</t>
  </si>
  <si>
    <t>18-RHONE</t>
  </si>
  <si>
    <t>19-DOM-TOM</t>
  </si>
  <si>
    <t>14-NORMANDIE</t>
  </si>
  <si>
    <t>Neutres</t>
  </si>
  <si>
    <t>Salariés *</t>
  </si>
  <si>
    <t>*Dont 1e demandes</t>
  </si>
  <si>
    <r>
      <rPr>
        <b/>
        <vertAlign val="superscript"/>
        <sz val="10"/>
        <color theme="0"/>
        <rFont val="Arial"/>
        <family val="2"/>
      </rPr>
      <t>(1)</t>
    </r>
    <r>
      <rPr>
        <b/>
        <sz val="10"/>
        <color theme="0"/>
        <rFont val="Arial"/>
        <family val="2"/>
      </rPr>
      <t>Demandeurs d'emploi</t>
    </r>
  </si>
  <si>
    <r>
      <rPr>
        <b/>
        <vertAlign val="superscript"/>
        <sz val="10"/>
        <color theme="0"/>
        <rFont val="Arial"/>
        <family val="2"/>
      </rPr>
      <t>(2)</t>
    </r>
    <r>
      <rPr>
        <b/>
        <sz val="10"/>
        <color theme="0"/>
        <rFont val="Arial"/>
        <family val="2"/>
      </rPr>
      <t>Honoraires</t>
    </r>
  </si>
  <si>
    <t>Etranger</t>
  </si>
  <si>
    <t>A compter des statistiques 2018 :</t>
  </si>
  <si>
    <t>délivrées aux salariés permanents et aux salariés rémunérés à la pige ou en CDD.</t>
  </si>
  <si>
    <t xml:space="preserve"> (elles ne l'étaient pas auparavant).</t>
  </si>
  <si>
    <t>TOTAL GENERAL ACTIFS</t>
  </si>
  <si>
    <t>JOURNALISTES ASSIMILES ACTIFS - Art. L.7111-4 C. trav.</t>
  </si>
  <si>
    <t>Total actifs</t>
  </si>
  <si>
    <t>Total dont honoraires</t>
  </si>
  <si>
    <t>EVOLUTION DU NOMBRE DE CARTES ACCORDEES</t>
  </si>
  <si>
    <r>
      <t xml:space="preserve"> </t>
    </r>
    <r>
      <rPr>
        <i/>
        <sz val="12"/>
        <rFont val="Arial"/>
        <family val="2"/>
      </rPr>
      <t>dont diplômés</t>
    </r>
  </si>
  <si>
    <t>TOTAL PREMIERES DEMANDES</t>
  </si>
  <si>
    <t>Premières demandes</t>
  </si>
  <si>
    <r>
      <t xml:space="preserve">(1) </t>
    </r>
    <r>
      <rPr>
        <sz val="8"/>
        <rFont val="Arial"/>
        <family val="2"/>
      </rPr>
      <t>au 16/01/19</t>
    </r>
  </si>
  <si>
    <r>
      <rPr>
        <vertAlign val="superscript"/>
        <sz val="10"/>
        <rFont val="Arial"/>
        <family val="2"/>
      </rPr>
      <t xml:space="preserve">(1) </t>
    </r>
    <r>
      <rPr>
        <sz val="8"/>
        <rFont val="Arial"/>
        <family val="2"/>
      </rPr>
      <t>au 20/01/20</t>
    </r>
  </si>
  <si>
    <r>
      <rPr>
        <vertAlign val="superscript"/>
        <sz val="10"/>
        <rFont val="Arial"/>
        <family val="2"/>
      </rPr>
      <t>(1)</t>
    </r>
    <r>
      <rPr>
        <sz val="8"/>
        <rFont val="Arial"/>
        <family val="2"/>
      </rPr>
      <t xml:space="preserve"> au 01/06/21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</si>
  <si>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au 11/02/2022</t>
    </r>
  </si>
  <si>
    <r>
      <t>2018</t>
    </r>
    <r>
      <rPr>
        <b/>
        <vertAlign val="superscript"/>
        <sz val="10"/>
        <color theme="0"/>
        <rFont val="Arial"/>
        <family val="2"/>
      </rPr>
      <t>(1)</t>
    </r>
  </si>
  <si>
    <r>
      <t>2019</t>
    </r>
    <r>
      <rPr>
        <b/>
        <vertAlign val="superscript"/>
        <sz val="10"/>
        <color theme="0"/>
        <rFont val="Arial"/>
        <family val="2"/>
      </rPr>
      <t>(1)</t>
    </r>
  </si>
  <si>
    <r>
      <t>2020</t>
    </r>
    <r>
      <rPr>
        <b/>
        <vertAlign val="superscript"/>
        <sz val="10"/>
        <color theme="0"/>
        <rFont val="Arial"/>
        <family val="2"/>
      </rPr>
      <t>(1)</t>
    </r>
  </si>
  <si>
    <r>
      <t>2021</t>
    </r>
    <r>
      <rPr>
        <b/>
        <vertAlign val="superscript"/>
        <sz val="10"/>
        <color theme="0"/>
        <rFont val="Arial"/>
        <family val="2"/>
      </rPr>
      <t>(1)</t>
    </r>
  </si>
  <si>
    <t>**dont demandeurs d'emploi</t>
  </si>
  <si>
    <t>**dont directeurs</t>
  </si>
  <si>
    <t>Total cartes honoraires accordées</t>
  </si>
  <si>
    <t>REGIONS CCIJP</t>
  </si>
  <si>
    <r>
      <rPr>
        <b/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Le nombre de cartes délivrées à des demandeurs d'emploi est dissocié de celui des cartes </t>
    </r>
  </si>
  <si>
    <r>
      <rPr>
        <b/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Les cartes délivrées chaque année à des journalistes honoraires sont dénombrées</t>
    </r>
  </si>
  <si>
    <t>journalistes salariés à la pige ou CDD stagiaires</t>
  </si>
  <si>
    <t>journalistes salariés à la pige ou CDD titulaires</t>
  </si>
  <si>
    <t>Salariés à la pige ou CDD stagiaires</t>
  </si>
  <si>
    <t>Salariés à la pige ou CDD titulaires</t>
  </si>
  <si>
    <t>Journalistes salariés à la pige ou CDD</t>
  </si>
  <si>
    <t>Pourcentage</t>
  </si>
  <si>
    <r>
      <t>2022</t>
    </r>
    <r>
      <rPr>
        <b/>
        <vertAlign val="superscript"/>
        <sz val="10"/>
        <color theme="0"/>
        <rFont val="Arial"/>
        <family val="2"/>
      </rPr>
      <t>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</si>
  <si>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au 29/11/2022</t>
    </r>
  </si>
  <si>
    <t>CARTES 2023 ATTRIBUEES</t>
  </si>
  <si>
    <t>Statistiques au 6 décembre 2023</t>
  </si>
  <si>
    <t>Cartes honoraires attribuées en 2023</t>
  </si>
  <si>
    <t>TOTAL CARTES 2023 (actifs et honoraires)</t>
  </si>
  <si>
    <r>
      <t>2023</t>
    </r>
    <r>
      <rPr>
        <b/>
        <vertAlign val="superscript"/>
        <sz val="10"/>
        <color theme="0"/>
        <rFont val="Arial"/>
        <family val="2"/>
      </rPr>
      <t>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</si>
  <si>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au 06/12/2023</t>
    </r>
  </si>
  <si>
    <t>AU 6 DECEMBRE 2023</t>
  </si>
  <si>
    <t>CARTES 2023 DELIVREES AU 6 décembre 2023</t>
  </si>
  <si>
    <t>Evol. nb 1e cartes N/N-1</t>
  </si>
  <si>
    <t>ILE-DE-France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</si>
</sst>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10"/>
      <color rgb="FFFFFF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4472C4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Border="1"/>
    <xf numFmtId="0" fontId="5" fillId="0" borderId="11" xfId="0" applyFont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0" fillId="7" borderId="1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0" borderId="15" xfId="0" applyFont="1" applyBorder="1"/>
    <xf numFmtId="0" fontId="12" fillId="0" borderId="0" xfId="0" applyFont="1"/>
    <xf numFmtId="0" fontId="0" fillId="0" borderId="15" xfId="0" applyBorder="1"/>
    <xf numFmtId="0" fontId="1" fillId="7" borderId="1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9" xfId="0" applyFont="1" applyBorder="1"/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0" fontId="1" fillId="0" borderId="1" xfId="0" applyFont="1" applyBorder="1"/>
    <xf numFmtId="165" fontId="0" fillId="0" borderId="0" xfId="0" applyNumberFormat="1"/>
    <xf numFmtId="10" fontId="0" fillId="0" borderId="1" xfId="5" applyNumberFormat="1" applyFont="1" applyBorder="1"/>
    <xf numFmtId="0" fontId="5" fillId="0" borderId="0" xfId="0" applyFont="1" applyAlignment="1">
      <alignment horizontal="center"/>
    </xf>
    <xf numFmtId="0" fontId="0" fillId="0" borderId="1" xfId="3" applyNumberFormat="1" applyFont="1" applyBorder="1" applyAlignment="1">
      <alignment horizontal="left"/>
    </xf>
    <xf numFmtId="0" fontId="0" fillId="0" borderId="1" xfId="3" applyNumberFormat="1" applyFont="1" applyBorder="1"/>
    <xf numFmtId="0" fontId="0" fillId="0" borderId="1" xfId="0" applyBorder="1" applyAlignment="1">
      <alignment horizontal="right"/>
    </xf>
    <xf numFmtId="0" fontId="15" fillId="0" borderId="0" xfId="0" applyFont="1"/>
    <xf numFmtId="0" fontId="16" fillId="0" borderId="0" xfId="0" applyFont="1"/>
    <xf numFmtId="0" fontId="9" fillId="10" borderId="1" xfId="0" applyFont="1" applyFill="1" applyBorder="1" applyAlignment="1">
      <alignment wrapText="1"/>
    </xf>
    <xf numFmtId="0" fontId="9" fillId="10" borderId="1" xfId="0" applyFont="1" applyFill="1" applyBorder="1"/>
    <xf numFmtId="0" fontId="9" fillId="10" borderId="1" xfId="0" applyFont="1" applyFill="1" applyBorder="1" applyAlignment="1">
      <alignment horizontal="right"/>
    </xf>
    <xf numFmtId="0" fontId="5" fillId="6" borderId="1" xfId="0" applyFont="1" applyFill="1" applyBorder="1"/>
    <xf numFmtId="0" fontId="0" fillId="6" borderId="1" xfId="0" applyFill="1" applyBorder="1"/>
    <xf numFmtId="165" fontId="5" fillId="6" borderId="1" xfId="3" applyNumberFormat="1" applyFont="1" applyFill="1" applyBorder="1" applyAlignment="1">
      <alignment horizontal="right"/>
    </xf>
    <xf numFmtId="0" fontId="5" fillId="7" borderId="1" xfId="0" applyFont="1" applyFill="1" applyBorder="1"/>
    <xf numFmtId="0" fontId="0" fillId="7" borderId="1" xfId="0" applyFill="1" applyBorder="1"/>
    <xf numFmtId="0" fontId="5" fillId="7" borderId="1" xfId="3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18" fillId="11" borderId="1" xfId="0" applyFont="1" applyFill="1" applyBorder="1"/>
    <xf numFmtId="0" fontId="18" fillId="11" borderId="1" xfId="0" applyFont="1" applyFill="1" applyBorder="1" applyAlignment="1">
      <alignment horizontal="center"/>
    </xf>
    <xf numFmtId="44" fontId="18" fillId="11" borderId="8" xfId="1" applyFont="1" applyFill="1" applyBorder="1"/>
    <xf numFmtId="0" fontId="18" fillId="11" borderId="9" xfId="0" applyFont="1" applyFill="1" applyBorder="1" applyAlignment="1">
      <alignment horizontal="center"/>
    </xf>
    <xf numFmtId="165" fontId="18" fillId="11" borderId="10" xfId="4" applyNumberFormat="1" applyFont="1" applyFill="1" applyBorder="1" applyAlignment="1">
      <alignment horizontal="center"/>
    </xf>
    <xf numFmtId="165" fontId="18" fillId="11" borderId="9" xfId="0" applyNumberFormat="1" applyFont="1" applyFill="1" applyBorder="1" applyAlignment="1">
      <alignment horizontal="center"/>
    </xf>
    <xf numFmtId="0" fontId="18" fillId="12" borderId="11" xfId="0" applyFont="1" applyFill="1" applyBorder="1"/>
    <xf numFmtId="0" fontId="18" fillId="12" borderId="19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0" fontId="18" fillId="12" borderId="13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right"/>
    </xf>
    <xf numFmtId="0" fontId="7" fillId="13" borderId="9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44" fontId="18" fillId="12" borderId="8" xfId="1" applyFont="1" applyFill="1" applyBorder="1"/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9" fillId="11" borderId="1" xfId="0" applyFont="1" applyFill="1" applyBorder="1"/>
    <xf numFmtId="0" fontId="19" fillId="11" borderId="1" xfId="0" applyFont="1" applyFill="1" applyBorder="1"/>
    <xf numFmtId="0" fontId="9" fillId="11" borderId="1" xfId="0" applyFont="1" applyFill="1" applyBorder="1" applyAlignment="1">
      <alignment horizontal="right"/>
    </xf>
    <xf numFmtId="0" fontId="1" fillId="0" borderId="34" xfId="0" applyFont="1" applyBorder="1"/>
    <xf numFmtId="0" fontId="5" fillId="7" borderId="17" xfId="3" applyNumberFormat="1" applyFont="1" applyFill="1" applyBorder="1" applyAlignment="1">
      <alignment horizontal="right"/>
    </xf>
    <xf numFmtId="0" fontId="5" fillId="7" borderId="17" xfId="0" applyFont="1" applyFill="1" applyBorder="1"/>
    <xf numFmtId="0" fontId="5" fillId="7" borderId="17" xfId="0" applyFont="1" applyFill="1" applyBorder="1" applyAlignment="1">
      <alignment horizontal="right"/>
    </xf>
    <xf numFmtId="9" fontId="0" fillId="0" borderId="1" xfId="5" applyFont="1" applyBorder="1"/>
    <xf numFmtId="0" fontId="5" fillId="14" borderId="1" xfId="0" applyFont="1" applyFill="1" applyBorder="1"/>
    <xf numFmtId="0" fontId="5" fillId="15" borderId="1" xfId="0" applyFont="1" applyFill="1" applyBorder="1"/>
    <xf numFmtId="0" fontId="23" fillId="16" borderId="1" xfId="0" applyFont="1" applyFill="1" applyBorder="1"/>
    <xf numFmtId="9" fontId="0" fillId="0" borderId="0" xfId="5" applyFont="1"/>
    <xf numFmtId="9" fontId="15" fillId="0" borderId="0" xfId="5" applyFont="1"/>
    <xf numFmtId="9" fontId="1" fillId="0" borderId="0" xfId="5" applyFont="1"/>
    <xf numFmtId="9" fontId="16" fillId="0" borderId="0" xfId="5" applyFont="1"/>
    <xf numFmtId="9" fontId="1" fillId="0" borderId="0" xfId="5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10" borderId="3" xfId="0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5" fillId="7" borderId="3" xfId="0" applyFont="1" applyFill="1" applyBorder="1"/>
    <xf numFmtId="0" fontId="5" fillId="7" borderId="0" xfId="0" applyFont="1" applyFill="1"/>
    <xf numFmtId="0" fontId="5" fillId="0" borderId="1" xfId="0" applyFont="1" applyBorder="1" applyAlignment="1">
      <alignment horizontal="right"/>
    </xf>
  </cellXfs>
  <cellStyles count="10">
    <cellStyle name="Euro" xfId="1" xr:uid="{00000000-0005-0000-0000-000000000000}"/>
    <cellStyle name="Euro 2" xfId="2" xr:uid="{00000000-0005-0000-0000-000001000000}"/>
    <cellStyle name="Euro 2 2" xfId="7" xr:uid="{00000000-0005-0000-0000-000002000000}"/>
    <cellStyle name="Euro 3" xfId="6" xr:uid="{00000000-0005-0000-0000-000003000000}"/>
    <cellStyle name="Milliers" xfId="4" builtinId="3"/>
    <cellStyle name="Milliers 2" xfId="3" xr:uid="{00000000-0005-0000-0000-000005000000}"/>
    <cellStyle name="Milliers 2 2" xfId="8" xr:uid="{00000000-0005-0000-0000-000006000000}"/>
    <cellStyle name="Milliers 3" xfId="9" xr:uid="{00000000-0005-0000-0000-000007000000}"/>
    <cellStyle name="Normal" xfId="0" builtinId="0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T%20GENERAL/INSTITUTION%20CCIJP/FONCTIONNEMENT/STATISTIQUES/STATISTIQUES%202020/20210708-statistiques%202020-%20extraction%2002%2006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T%20GENERAL/INSTITUTION%20CCIJP/FONCTIONNEMENT/STATISTIQUES/STATISTIQUES%202016/2016%2001%2005%20Statistiques%20cartes%202016%20au%2004%2001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TES ATTRIBUEES 2020"/>
      <sheetName val="JOURNALISTES ASSIMILES"/>
      <sheetName val="PAR REGION"/>
      <sheetName val="EVOLUTION"/>
    </sheetNames>
    <sheetDataSet>
      <sheetData sheetId="0">
        <row r="7">
          <cell r="B7">
            <v>17912</v>
          </cell>
          <cell r="C7">
            <v>16212</v>
          </cell>
          <cell r="D7">
            <v>58</v>
          </cell>
          <cell r="E7">
            <v>34182</v>
          </cell>
        </row>
        <row r="10">
          <cell r="E10">
            <v>323</v>
          </cell>
        </row>
        <row r="12">
          <cell r="E12">
            <v>744</v>
          </cell>
        </row>
        <row r="13">
          <cell r="E13">
            <v>230</v>
          </cell>
        </row>
        <row r="14">
          <cell r="E14">
            <v>1353</v>
          </cell>
        </row>
        <row r="17">
          <cell r="E17">
            <v>376</v>
          </cell>
        </row>
        <row r="19">
          <cell r="E19">
            <v>524</v>
          </cell>
        </row>
        <row r="20">
          <cell r="E20">
            <v>6364</v>
          </cell>
        </row>
        <row r="21">
          <cell r="E21">
            <v>1582</v>
          </cell>
        </row>
        <row r="23">
          <cell r="E23">
            <v>461</v>
          </cell>
        </row>
        <row r="25">
          <cell r="E25">
            <v>32829</v>
          </cell>
        </row>
        <row r="27">
          <cell r="B27">
            <v>252</v>
          </cell>
          <cell r="C27">
            <v>133</v>
          </cell>
          <cell r="E27">
            <v>385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TES ATTRIBUEES 2016"/>
      <sheetName val="JOURNALISTES ASSIMILES"/>
      <sheetName val="PAR REGION"/>
      <sheetName val="EVOLUTION"/>
    </sheetNames>
    <sheetDataSet>
      <sheetData sheetId="0">
        <row r="11">
          <cell r="B11">
            <v>18792</v>
          </cell>
          <cell r="C11">
            <v>16446</v>
          </cell>
        </row>
        <row r="14">
          <cell r="D14">
            <v>367</v>
          </cell>
        </row>
        <row r="15">
          <cell r="D15">
            <v>62</v>
          </cell>
        </row>
        <row r="17">
          <cell r="D17">
            <v>996</v>
          </cell>
        </row>
        <row r="18">
          <cell r="D18">
            <v>88</v>
          </cell>
        </row>
        <row r="20">
          <cell r="B20">
            <v>274</v>
          </cell>
          <cell r="D20">
            <v>1513</v>
          </cell>
        </row>
        <row r="23">
          <cell r="D23">
            <v>722</v>
          </cell>
        </row>
        <row r="24">
          <cell r="D24">
            <v>24391</v>
          </cell>
        </row>
        <row r="26">
          <cell r="D26">
            <v>718</v>
          </cell>
        </row>
        <row r="27">
          <cell r="D27">
            <v>5921</v>
          </cell>
        </row>
        <row r="29">
          <cell r="D29">
            <v>1471</v>
          </cell>
        </row>
        <row r="31">
          <cell r="D31">
            <v>502</v>
          </cell>
        </row>
        <row r="33">
          <cell r="D33">
            <v>33725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0"/>
  <sheetViews>
    <sheetView workbookViewId="0">
      <selection activeCell="I12" sqref="I12"/>
    </sheetView>
  </sheetViews>
  <sheetFormatPr baseColWidth="10" defaultRowHeight="15" x14ac:dyDescent="0.25"/>
  <cols>
    <col min="1" max="1" width="54.44140625" style="1" customWidth="1"/>
    <col min="2" max="5" width="12" style="2" customWidth="1"/>
  </cols>
  <sheetData>
    <row r="2" spans="1:7" ht="21" x14ac:dyDescent="0.4">
      <c r="A2" s="107" t="s">
        <v>92</v>
      </c>
      <c r="B2" s="107"/>
      <c r="C2" s="107"/>
      <c r="D2" s="107"/>
      <c r="E2" s="107"/>
    </row>
    <row r="3" spans="1:7" x14ac:dyDescent="0.25">
      <c r="A3" s="108" t="s">
        <v>93</v>
      </c>
      <c r="B3" s="108"/>
      <c r="C3" s="108"/>
      <c r="D3" s="108"/>
      <c r="E3" s="108"/>
    </row>
    <row r="4" spans="1:7" x14ac:dyDescent="0.25">
      <c r="A4" s="2"/>
    </row>
    <row r="6" spans="1:7" x14ac:dyDescent="0.25">
      <c r="B6" s="5" t="s">
        <v>1</v>
      </c>
      <c r="C6" s="5" t="s">
        <v>2</v>
      </c>
      <c r="D6" s="5" t="s">
        <v>53</v>
      </c>
      <c r="E6" s="5" t="s">
        <v>3</v>
      </c>
    </row>
    <row r="7" spans="1:7" ht="15.6" x14ac:dyDescent="0.3">
      <c r="A7" s="75" t="s">
        <v>62</v>
      </c>
      <c r="B7" s="76">
        <f>B9+B16</f>
        <v>17573</v>
      </c>
      <c r="C7" s="76">
        <f>C9+C16</f>
        <v>16383</v>
      </c>
      <c r="D7" s="76">
        <f>D9+D16</f>
        <v>95</v>
      </c>
      <c r="E7" s="76">
        <f>SUM(B7+C7+D7)</f>
        <v>34051</v>
      </c>
      <c r="G7" s="6"/>
    </row>
    <row r="8" spans="1:7" ht="16.2" thickBot="1" x14ac:dyDescent="0.35">
      <c r="A8" s="8"/>
      <c r="B8" s="6"/>
      <c r="C8" s="6"/>
      <c r="D8" s="6"/>
      <c r="E8" s="6"/>
    </row>
    <row r="9" spans="1:7" ht="15.6" x14ac:dyDescent="0.3">
      <c r="A9" s="81" t="s">
        <v>68</v>
      </c>
      <c r="B9" s="82">
        <f t="shared" ref="B9:D9" si="0">SUM(B10:B13)</f>
        <v>1027</v>
      </c>
      <c r="C9" s="83">
        <f t="shared" si="0"/>
        <v>1118</v>
      </c>
      <c r="D9" s="83">
        <f t="shared" si="0"/>
        <v>11</v>
      </c>
      <c r="E9" s="84">
        <f>SUM(E10:E13)</f>
        <v>2156</v>
      </c>
    </row>
    <row r="10" spans="1:7" x14ac:dyDescent="0.25">
      <c r="A10" s="9" t="s">
        <v>4</v>
      </c>
      <c r="B10" s="3">
        <v>196</v>
      </c>
      <c r="C10" s="3">
        <v>245</v>
      </c>
      <c r="D10" s="20">
        <v>4</v>
      </c>
      <c r="E10" s="10">
        <f>SUM(B10:D10)</f>
        <v>445</v>
      </c>
    </row>
    <row r="11" spans="1:7" x14ac:dyDescent="0.25">
      <c r="A11" s="9" t="s">
        <v>5</v>
      </c>
      <c r="B11" s="3">
        <v>56</v>
      </c>
      <c r="C11" s="3">
        <v>45</v>
      </c>
      <c r="D11" s="20">
        <v>0</v>
      </c>
      <c r="E11" s="10">
        <f>SUM(B11:D11)</f>
        <v>101</v>
      </c>
    </row>
    <row r="12" spans="1:7" x14ac:dyDescent="0.25">
      <c r="A12" s="9" t="s">
        <v>84</v>
      </c>
      <c r="B12" s="3">
        <v>707</v>
      </c>
      <c r="C12" s="3">
        <v>741</v>
      </c>
      <c r="D12" s="20">
        <v>5</v>
      </c>
      <c r="E12" s="10">
        <f>SUM(B12:D12)</f>
        <v>1453</v>
      </c>
    </row>
    <row r="13" spans="1:7" x14ac:dyDescent="0.25">
      <c r="A13" s="9" t="s">
        <v>85</v>
      </c>
      <c r="B13" s="3">
        <v>68</v>
      </c>
      <c r="C13" s="3">
        <v>87</v>
      </c>
      <c r="D13" s="20">
        <v>2</v>
      </c>
      <c r="E13" s="10">
        <f>SUM(B13:D13)</f>
        <v>157</v>
      </c>
    </row>
    <row r="14" spans="1:7" ht="16.2" thickBot="1" x14ac:dyDescent="0.35">
      <c r="A14" s="85" t="s">
        <v>67</v>
      </c>
      <c r="B14" s="86">
        <v>133</v>
      </c>
      <c r="C14" s="86">
        <v>173</v>
      </c>
      <c r="D14" s="86">
        <v>3</v>
      </c>
      <c r="E14" s="87">
        <f>SUM(B14:D14)</f>
        <v>309</v>
      </c>
    </row>
    <row r="15" spans="1:7" ht="15.6" x14ac:dyDescent="0.3">
      <c r="A15" s="7"/>
      <c r="B15" s="6"/>
      <c r="C15" s="6"/>
      <c r="D15" s="6"/>
      <c r="E15" s="6"/>
    </row>
    <row r="16" spans="1:7" ht="16.2" thickBot="1" x14ac:dyDescent="0.35">
      <c r="A16" s="88" t="s">
        <v>9</v>
      </c>
      <c r="B16" s="89">
        <f>SUM(B17:B22)</f>
        <v>16546</v>
      </c>
      <c r="C16" s="89">
        <f>SUM(C17:C22)</f>
        <v>15265</v>
      </c>
      <c r="D16" s="89">
        <f>SUM(D17:D22)</f>
        <v>84</v>
      </c>
      <c r="E16" s="90">
        <f>SUM(E17:E22)</f>
        <v>31895</v>
      </c>
    </row>
    <row r="17" spans="1:7" x14ac:dyDescent="0.25">
      <c r="A17" s="11" t="s">
        <v>4</v>
      </c>
      <c r="B17" s="4">
        <v>388</v>
      </c>
      <c r="C17" s="4">
        <v>432</v>
      </c>
      <c r="D17" s="21">
        <v>3</v>
      </c>
      <c r="E17" s="12">
        <f t="shared" ref="E17:E22" si="1">SUM(B17:D17)</f>
        <v>823</v>
      </c>
    </row>
    <row r="18" spans="1:7" x14ac:dyDescent="0.25">
      <c r="A18" s="9" t="s">
        <v>5</v>
      </c>
      <c r="B18" s="3">
        <v>11952</v>
      </c>
      <c r="C18" s="3">
        <v>10328</v>
      </c>
      <c r="D18" s="20">
        <v>54</v>
      </c>
      <c r="E18" s="10">
        <f t="shared" si="1"/>
        <v>22334</v>
      </c>
      <c r="G18" s="17"/>
    </row>
    <row r="19" spans="1:7" x14ac:dyDescent="0.25">
      <c r="A19" s="9" t="s">
        <v>84</v>
      </c>
      <c r="B19" s="3">
        <v>491</v>
      </c>
      <c r="C19" s="3">
        <v>530</v>
      </c>
      <c r="D19" s="20">
        <v>5</v>
      </c>
      <c r="E19" s="10">
        <f t="shared" si="1"/>
        <v>1026</v>
      </c>
    </row>
    <row r="20" spans="1:7" x14ac:dyDescent="0.25">
      <c r="A20" s="9" t="s">
        <v>85</v>
      </c>
      <c r="B20" s="3">
        <v>2848</v>
      </c>
      <c r="C20" s="3">
        <v>3267</v>
      </c>
      <c r="D20" s="20">
        <v>19</v>
      </c>
      <c r="E20" s="12">
        <f t="shared" si="1"/>
        <v>6134</v>
      </c>
    </row>
    <row r="21" spans="1:7" x14ac:dyDescent="0.25">
      <c r="A21" s="9" t="s">
        <v>7</v>
      </c>
      <c r="B21" s="3">
        <v>594</v>
      </c>
      <c r="C21" s="3">
        <v>636</v>
      </c>
      <c r="D21" s="20">
        <v>3</v>
      </c>
      <c r="E21" s="12">
        <f t="shared" si="1"/>
        <v>1233</v>
      </c>
      <c r="F21" s="2"/>
    </row>
    <row r="22" spans="1:7" x14ac:dyDescent="0.25">
      <c r="A22" s="9" t="s">
        <v>8</v>
      </c>
      <c r="B22" s="3">
        <v>273</v>
      </c>
      <c r="C22" s="3">
        <v>72</v>
      </c>
      <c r="D22" s="20">
        <v>0</v>
      </c>
      <c r="E22" s="12">
        <f t="shared" si="1"/>
        <v>345</v>
      </c>
      <c r="G22" s="57"/>
    </row>
    <row r="24" spans="1:7" ht="16.2" thickBot="1" x14ac:dyDescent="0.35">
      <c r="A24" s="77" t="s">
        <v>94</v>
      </c>
      <c r="B24" s="78">
        <v>221</v>
      </c>
      <c r="C24" s="78">
        <v>172</v>
      </c>
      <c r="D24" s="78">
        <v>0</v>
      </c>
      <c r="E24" s="79">
        <f>B24+C24+D24</f>
        <v>393</v>
      </c>
      <c r="F24" s="2"/>
    </row>
    <row r="25" spans="1:7" x14ac:dyDescent="0.25">
      <c r="F25" s="2"/>
    </row>
    <row r="26" spans="1:7" ht="16.2" thickBot="1" x14ac:dyDescent="0.35">
      <c r="A26" s="77" t="s">
        <v>95</v>
      </c>
      <c r="B26" s="80">
        <f>B24+B7</f>
        <v>17794</v>
      </c>
      <c r="C26" s="80">
        <f>C24+C7</f>
        <v>16555</v>
      </c>
      <c r="D26" s="80">
        <f>D24+D7</f>
        <v>95</v>
      </c>
      <c r="E26" s="79">
        <f>B26+C26+D26</f>
        <v>34444</v>
      </c>
      <c r="F26" s="2"/>
      <c r="G26" s="57"/>
    </row>
    <row r="28" spans="1:7" x14ac:dyDescent="0.25">
      <c r="C28" s="55"/>
      <c r="D28" s="55"/>
    </row>
    <row r="30" spans="1:7" x14ac:dyDescent="0.25">
      <c r="D30" s="55"/>
    </row>
  </sheetData>
  <mergeCells count="2">
    <mergeCell ref="A2:E2"/>
    <mergeCell ref="A3:E3"/>
  </mergeCells>
  <phoneticPr fontId="0" type="noConversion"/>
  <printOptions horizontalCentered="1" verticalCentered="1"/>
  <pageMargins left="0.78740157480314965" right="0.6692913385826772" top="0.78740157480314965" bottom="0.98425196850393704" header="0.51181102362204722" footer="0.51181102362204722"/>
  <pageSetup paperSize="9" orientation="landscape" r:id="rId1"/>
  <headerFooter>
    <oddFooter>&amp;C&amp;G&amp;R1/4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21"/>
  <sheetViews>
    <sheetView topLeftCell="A4" workbookViewId="0">
      <selection activeCell="K26" sqref="K26"/>
    </sheetView>
  </sheetViews>
  <sheetFormatPr baseColWidth="10" defaultRowHeight="13.2" x14ac:dyDescent="0.25"/>
  <cols>
    <col min="1" max="1" width="22.88671875" bestFit="1" customWidth="1"/>
    <col min="2" max="2" width="14.44140625" customWidth="1"/>
    <col min="10" max="10" width="13.33203125" customWidth="1"/>
    <col min="13" max="13" width="13.5546875" bestFit="1" customWidth="1"/>
  </cols>
  <sheetData>
    <row r="4" spans="1:10" x14ac:dyDescent="0.25">
      <c r="A4" s="109" t="s">
        <v>63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8" spans="1:10" x14ac:dyDescent="0.25">
      <c r="A8" s="17"/>
    </row>
    <row r="11" spans="1:10" x14ac:dyDescent="0.25">
      <c r="B11" s="112" t="s">
        <v>99</v>
      </c>
      <c r="C11" s="113"/>
      <c r="D11" s="113"/>
      <c r="E11" s="113"/>
      <c r="F11" s="113"/>
      <c r="G11" s="113"/>
      <c r="H11" s="113"/>
      <c r="I11" s="113"/>
      <c r="J11" s="114"/>
    </row>
    <row r="12" spans="1:10" x14ac:dyDescent="0.25">
      <c r="B12" s="112" t="s">
        <v>23</v>
      </c>
      <c r="C12" s="113"/>
      <c r="D12" s="113"/>
      <c r="E12" s="114"/>
      <c r="F12" s="112" t="s">
        <v>88</v>
      </c>
      <c r="G12" s="113"/>
      <c r="H12" s="113"/>
      <c r="I12" s="114"/>
      <c r="J12" s="115" t="s">
        <v>24</v>
      </c>
    </row>
    <row r="13" spans="1:10" ht="13.05" customHeight="1" x14ac:dyDescent="0.25">
      <c r="B13" s="111" t="s">
        <v>1</v>
      </c>
      <c r="C13" s="111" t="s">
        <v>2</v>
      </c>
      <c r="D13" s="115" t="s">
        <v>53</v>
      </c>
      <c r="E13" s="111" t="s">
        <v>3</v>
      </c>
      <c r="F13" s="111" t="s">
        <v>1</v>
      </c>
      <c r="G13" s="111" t="s">
        <v>2</v>
      </c>
      <c r="H13" s="115" t="s">
        <v>53</v>
      </c>
      <c r="I13" s="111" t="s">
        <v>3</v>
      </c>
      <c r="J13" s="116"/>
    </row>
    <row r="14" spans="1:10" ht="13.05" customHeight="1" x14ac:dyDescent="0.25">
      <c r="B14" s="111"/>
      <c r="C14" s="111" t="s">
        <v>2</v>
      </c>
      <c r="D14" s="117"/>
      <c r="E14" s="111" t="s">
        <v>3</v>
      </c>
      <c r="F14" s="111" t="s">
        <v>1</v>
      </c>
      <c r="G14" s="111" t="s">
        <v>2</v>
      </c>
      <c r="H14" s="117"/>
      <c r="I14" s="111" t="s">
        <v>3</v>
      </c>
      <c r="J14" s="117"/>
    </row>
    <row r="15" spans="1:10" x14ac:dyDescent="0.25">
      <c r="A15" s="13" t="s">
        <v>25</v>
      </c>
      <c r="B15" s="14">
        <v>159</v>
      </c>
      <c r="C15" s="14">
        <v>27</v>
      </c>
      <c r="D15" s="14">
        <v>0</v>
      </c>
      <c r="E15" s="13">
        <f t="shared" ref="E15:E16" si="0">SUM(B15:D15)</f>
        <v>186</v>
      </c>
      <c r="F15" s="14">
        <v>74</v>
      </c>
      <c r="G15" s="14">
        <v>16</v>
      </c>
      <c r="H15" s="14">
        <v>1</v>
      </c>
      <c r="I15" s="13">
        <f t="shared" ref="I15:I20" si="1">SUM(F15:H15)</f>
        <v>91</v>
      </c>
      <c r="J15" s="13">
        <f>SUM(E15,I15)</f>
        <v>277</v>
      </c>
    </row>
    <row r="16" spans="1:10" x14ac:dyDescent="0.25">
      <c r="A16" s="13" t="s">
        <v>26</v>
      </c>
      <c r="B16" s="14">
        <v>4</v>
      </c>
      <c r="C16" s="14">
        <v>1</v>
      </c>
      <c r="D16" s="14">
        <v>0</v>
      </c>
      <c r="E16" s="13">
        <f t="shared" si="0"/>
        <v>5</v>
      </c>
      <c r="F16" s="14">
        <v>23</v>
      </c>
      <c r="G16" s="14">
        <v>3</v>
      </c>
      <c r="H16" s="14">
        <v>0</v>
      </c>
      <c r="I16" s="13">
        <f t="shared" si="1"/>
        <v>26</v>
      </c>
      <c r="J16" s="13">
        <f>SUM(E16,I16)</f>
        <v>31</v>
      </c>
    </row>
    <row r="17" spans="1:11" x14ac:dyDescent="0.25">
      <c r="A17" s="13" t="s">
        <v>27</v>
      </c>
      <c r="B17" s="14">
        <v>308</v>
      </c>
      <c r="C17" s="14">
        <v>196</v>
      </c>
      <c r="D17" s="14">
        <v>0</v>
      </c>
      <c r="E17" s="13">
        <f>SUM(B17:D17)</f>
        <v>504</v>
      </c>
      <c r="F17" s="14">
        <v>209</v>
      </c>
      <c r="G17" s="14">
        <v>171</v>
      </c>
      <c r="H17" s="14">
        <v>4</v>
      </c>
      <c r="I17" s="13">
        <f t="shared" si="1"/>
        <v>384</v>
      </c>
      <c r="J17" s="13">
        <f>I17+E17</f>
        <v>888</v>
      </c>
      <c r="K17" s="22"/>
    </row>
    <row r="18" spans="1:11" x14ac:dyDescent="0.25">
      <c r="A18" s="13" t="s">
        <v>28</v>
      </c>
      <c r="B18" s="14">
        <v>1</v>
      </c>
      <c r="C18" s="14">
        <v>1</v>
      </c>
      <c r="D18" s="14">
        <v>0</v>
      </c>
      <c r="E18" s="13">
        <f>SUM(B18:D18)</f>
        <v>2</v>
      </c>
      <c r="F18" s="14">
        <v>0</v>
      </c>
      <c r="G18" s="14">
        <v>0</v>
      </c>
      <c r="H18" s="14">
        <v>0</v>
      </c>
      <c r="I18" s="13">
        <f t="shared" si="1"/>
        <v>0</v>
      </c>
      <c r="J18" s="13">
        <f>SUM(E18,I18)</f>
        <v>2</v>
      </c>
    </row>
    <row r="19" spans="1:11" x14ac:dyDescent="0.25">
      <c r="A19" s="13" t="s">
        <v>29</v>
      </c>
      <c r="B19" s="14">
        <v>25</v>
      </c>
      <c r="C19" s="14">
        <v>45</v>
      </c>
      <c r="D19" s="14">
        <v>0</v>
      </c>
      <c r="E19" s="13">
        <f>SUM(B19:D19)</f>
        <v>70</v>
      </c>
      <c r="F19" s="14">
        <v>7</v>
      </c>
      <c r="G19" s="14">
        <v>25</v>
      </c>
      <c r="H19" s="14">
        <v>0</v>
      </c>
      <c r="I19" s="13">
        <f t="shared" si="1"/>
        <v>32</v>
      </c>
      <c r="J19" s="13">
        <f>SUM(E19,I19)</f>
        <v>102</v>
      </c>
    </row>
    <row r="20" spans="1:11" x14ac:dyDescent="0.25">
      <c r="A20" s="13" t="s">
        <v>30</v>
      </c>
      <c r="B20" s="14">
        <v>8</v>
      </c>
      <c r="C20" s="14">
        <v>31</v>
      </c>
      <c r="D20" s="14">
        <v>0</v>
      </c>
      <c r="E20" s="13">
        <f>SUM(B20:D20)</f>
        <v>39</v>
      </c>
      <c r="F20" s="14">
        <v>2</v>
      </c>
      <c r="G20" s="14">
        <v>1</v>
      </c>
      <c r="H20" s="14">
        <v>0</v>
      </c>
      <c r="I20" s="13">
        <f t="shared" si="1"/>
        <v>3</v>
      </c>
      <c r="J20" s="13">
        <f>SUM(E20,I20)</f>
        <v>42</v>
      </c>
    </row>
    <row r="21" spans="1:11" x14ac:dyDescent="0.25">
      <c r="E21" s="13">
        <f>SUM(E15:E20)</f>
        <v>806</v>
      </c>
      <c r="I21" s="13">
        <f>SUM(I15:I20)</f>
        <v>536</v>
      </c>
      <c r="J21" s="13">
        <f>SUM(E21,I21)</f>
        <v>1342</v>
      </c>
    </row>
  </sheetData>
  <mergeCells count="13">
    <mergeCell ref="A4:J4"/>
    <mergeCell ref="I13:I14"/>
    <mergeCell ref="B11:J11"/>
    <mergeCell ref="B12:E12"/>
    <mergeCell ref="F12:I12"/>
    <mergeCell ref="J12:J14"/>
    <mergeCell ref="B13:B14"/>
    <mergeCell ref="C13:C14"/>
    <mergeCell ref="E13:E14"/>
    <mergeCell ref="F13:F14"/>
    <mergeCell ref="G13:G14"/>
    <mergeCell ref="H13:H14"/>
    <mergeCell ref="D13:D1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&amp;C&amp;G&amp;R2/4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40"/>
  <sheetViews>
    <sheetView topLeftCell="A20" zoomScale="98" zoomScaleNormal="98" workbookViewId="0">
      <selection activeCell="J11" sqref="J11"/>
    </sheetView>
  </sheetViews>
  <sheetFormatPr baseColWidth="10" defaultRowHeight="13.2" x14ac:dyDescent="0.25"/>
  <cols>
    <col min="1" max="1" width="34.33203125" customWidth="1"/>
    <col min="2" max="2" width="17" customWidth="1"/>
    <col min="3" max="3" width="17.33203125" customWidth="1"/>
    <col min="5" max="5" width="15.109375" customWidth="1"/>
    <col min="6" max="6" width="13.88671875" customWidth="1"/>
  </cols>
  <sheetData>
    <row r="3" spans="1:8" x14ac:dyDescent="0.25">
      <c r="A3" s="112" t="s">
        <v>99</v>
      </c>
      <c r="B3" s="113"/>
      <c r="C3" s="113"/>
      <c r="D3" s="113"/>
      <c r="E3" s="113"/>
      <c r="F3" s="113"/>
      <c r="G3" s="113"/>
      <c r="H3" s="114"/>
    </row>
    <row r="4" spans="1:8" x14ac:dyDescent="0.25">
      <c r="A4" s="59"/>
      <c r="B4" s="59"/>
      <c r="C4" s="59"/>
      <c r="D4" s="59"/>
      <c r="E4" s="59"/>
      <c r="F4" s="59"/>
      <c r="G4" s="59"/>
      <c r="H4" s="59"/>
    </row>
    <row r="5" spans="1:8" ht="13.8" thickBot="1" x14ac:dyDescent="0.3"/>
    <row r="6" spans="1:8" ht="13.8" thickBot="1" x14ac:dyDescent="0.3">
      <c r="B6" s="122" t="s">
        <v>54</v>
      </c>
      <c r="C6" s="123"/>
      <c r="D6" s="124" t="s">
        <v>55</v>
      </c>
      <c r="E6" s="126" t="s">
        <v>56</v>
      </c>
      <c r="F6" s="118" t="s">
        <v>57</v>
      </c>
      <c r="G6" s="120" t="s">
        <v>33</v>
      </c>
    </row>
    <row r="7" spans="1:8" ht="26.4" x14ac:dyDescent="0.25">
      <c r="A7" s="23" t="s">
        <v>81</v>
      </c>
      <c r="B7" s="24" t="s">
        <v>31</v>
      </c>
      <c r="C7" s="25" t="s">
        <v>32</v>
      </c>
      <c r="D7" s="125"/>
      <c r="E7" s="127"/>
      <c r="F7" s="119"/>
      <c r="G7" s="121"/>
    </row>
    <row r="8" spans="1:8" x14ac:dyDescent="0.25">
      <c r="A8" s="26" t="s">
        <v>34</v>
      </c>
      <c r="B8" s="27">
        <v>551</v>
      </c>
      <c r="C8" s="28">
        <v>158</v>
      </c>
      <c r="D8" s="29">
        <v>33</v>
      </c>
      <c r="E8" s="30">
        <v>18</v>
      </c>
      <c r="F8" s="31">
        <v>6</v>
      </c>
      <c r="G8" s="32">
        <f>B8+C8+E8+F8</f>
        <v>733</v>
      </c>
    </row>
    <row r="9" spans="1:8" x14ac:dyDescent="0.25">
      <c r="A9" s="26" t="s">
        <v>35</v>
      </c>
      <c r="B9" s="27">
        <v>491</v>
      </c>
      <c r="C9" s="28">
        <v>102</v>
      </c>
      <c r="D9" s="29">
        <v>34</v>
      </c>
      <c r="E9" s="30">
        <v>12</v>
      </c>
      <c r="F9" s="31">
        <v>8</v>
      </c>
      <c r="G9" s="32">
        <f>B9+C9+E9+F9</f>
        <v>613</v>
      </c>
    </row>
    <row r="10" spans="1:8" x14ac:dyDescent="0.25">
      <c r="A10" s="26" t="s">
        <v>36</v>
      </c>
      <c r="B10" s="27">
        <v>722</v>
      </c>
      <c r="C10" s="28">
        <v>288</v>
      </c>
      <c r="D10" s="29">
        <v>67</v>
      </c>
      <c r="E10" s="30">
        <v>41</v>
      </c>
      <c r="F10" s="31">
        <v>9</v>
      </c>
      <c r="G10" s="32">
        <f>B10+C10+E10+F10</f>
        <v>1060</v>
      </c>
    </row>
    <row r="11" spans="1:8" x14ac:dyDescent="0.25">
      <c r="A11" s="26" t="s">
        <v>37</v>
      </c>
      <c r="B11" s="27">
        <v>456</v>
      </c>
      <c r="C11" s="28">
        <v>129</v>
      </c>
      <c r="D11" s="29">
        <v>41</v>
      </c>
      <c r="E11" s="30">
        <v>9</v>
      </c>
      <c r="F11" s="31">
        <v>7</v>
      </c>
      <c r="G11" s="32">
        <f t="shared" ref="G11:G27" si="0">B11+C11+E11+F11</f>
        <v>601</v>
      </c>
    </row>
    <row r="12" spans="1:8" x14ac:dyDescent="0.25">
      <c r="A12" s="26" t="s">
        <v>38</v>
      </c>
      <c r="B12" s="27">
        <v>597</v>
      </c>
      <c r="C12" s="28">
        <v>123</v>
      </c>
      <c r="D12" s="29">
        <v>52</v>
      </c>
      <c r="E12" s="30">
        <v>10</v>
      </c>
      <c r="F12" s="31">
        <v>6</v>
      </c>
      <c r="G12" s="32">
        <f t="shared" si="0"/>
        <v>736</v>
      </c>
    </row>
    <row r="13" spans="1:8" x14ac:dyDescent="0.25">
      <c r="A13" s="26" t="s">
        <v>39</v>
      </c>
      <c r="B13" s="27">
        <v>1054</v>
      </c>
      <c r="C13" s="28">
        <v>329</v>
      </c>
      <c r="D13" s="29">
        <v>87</v>
      </c>
      <c r="E13" s="30">
        <v>41</v>
      </c>
      <c r="F13" s="31">
        <v>15</v>
      </c>
      <c r="G13" s="32">
        <f t="shared" si="0"/>
        <v>1439</v>
      </c>
    </row>
    <row r="14" spans="1:8" x14ac:dyDescent="0.25">
      <c r="A14" s="26" t="s">
        <v>40</v>
      </c>
      <c r="B14" s="27">
        <v>520</v>
      </c>
      <c r="C14" s="28">
        <v>155</v>
      </c>
      <c r="D14" s="29">
        <v>50</v>
      </c>
      <c r="E14" s="30">
        <v>16</v>
      </c>
      <c r="F14" s="31">
        <v>12</v>
      </c>
      <c r="G14" s="32">
        <f t="shared" si="0"/>
        <v>703</v>
      </c>
    </row>
    <row r="15" spans="1:8" x14ac:dyDescent="0.25">
      <c r="A15" s="26" t="s">
        <v>41</v>
      </c>
      <c r="B15" s="27">
        <v>633</v>
      </c>
      <c r="C15" s="28">
        <v>138</v>
      </c>
      <c r="D15" s="29">
        <v>41</v>
      </c>
      <c r="E15" s="30">
        <v>21</v>
      </c>
      <c r="F15" s="31">
        <v>9</v>
      </c>
      <c r="G15" s="32">
        <f t="shared" si="0"/>
        <v>801</v>
      </c>
    </row>
    <row r="16" spans="1:8" x14ac:dyDescent="0.25">
      <c r="A16" s="26" t="s">
        <v>42</v>
      </c>
      <c r="B16" s="27">
        <v>551</v>
      </c>
      <c r="C16" s="28">
        <v>167</v>
      </c>
      <c r="D16" s="29">
        <v>39</v>
      </c>
      <c r="E16" s="30">
        <v>37</v>
      </c>
      <c r="F16" s="31">
        <v>9</v>
      </c>
      <c r="G16" s="32">
        <f t="shared" si="0"/>
        <v>764</v>
      </c>
    </row>
    <row r="17" spans="1:7" x14ac:dyDescent="0.25">
      <c r="A17" s="26" t="s">
        <v>43</v>
      </c>
      <c r="B17" s="27">
        <v>536</v>
      </c>
      <c r="C17" s="28">
        <v>193</v>
      </c>
      <c r="D17" s="29">
        <v>32</v>
      </c>
      <c r="E17" s="30">
        <v>41</v>
      </c>
      <c r="F17" s="31">
        <v>10</v>
      </c>
      <c r="G17" s="32">
        <f t="shared" si="0"/>
        <v>780</v>
      </c>
    </row>
    <row r="18" spans="1:7" x14ac:dyDescent="0.25">
      <c r="A18" s="26" t="s">
        <v>44</v>
      </c>
      <c r="B18" s="27">
        <v>447</v>
      </c>
      <c r="C18" s="28">
        <v>96</v>
      </c>
      <c r="D18" s="29">
        <v>46</v>
      </c>
      <c r="E18" s="30">
        <v>15</v>
      </c>
      <c r="F18" s="31">
        <v>6</v>
      </c>
      <c r="G18" s="32">
        <f t="shared" si="0"/>
        <v>564</v>
      </c>
    </row>
    <row r="19" spans="1:7" x14ac:dyDescent="0.25">
      <c r="A19" s="26" t="s">
        <v>45</v>
      </c>
      <c r="B19" s="27">
        <v>571</v>
      </c>
      <c r="C19" s="28">
        <v>226</v>
      </c>
      <c r="D19" s="29">
        <v>57</v>
      </c>
      <c r="E19" s="30">
        <v>32</v>
      </c>
      <c r="F19" s="31">
        <v>8</v>
      </c>
      <c r="G19" s="32">
        <f t="shared" si="0"/>
        <v>837</v>
      </c>
    </row>
    <row r="20" spans="1:7" x14ac:dyDescent="0.25">
      <c r="A20" s="26" t="s">
        <v>46</v>
      </c>
      <c r="B20" s="27">
        <v>689</v>
      </c>
      <c r="C20" s="28">
        <v>210</v>
      </c>
      <c r="D20" s="29">
        <v>85</v>
      </c>
      <c r="E20" s="30">
        <v>14</v>
      </c>
      <c r="F20" s="31">
        <v>5</v>
      </c>
      <c r="G20" s="32">
        <f t="shared" si="0"/>
        <v>918</v>
      </c>
    </row>
    <row r="21" spans="1:7" x14ac:dyDescent="0.25">
      <c r="A21" s="26" t="s">
        <v>52</v>
      </c>
      <c r="B21" s="27">
        <v>660</v>
      </c>
      <c r="C21" s="28">
        <v>192</v>
      </c>
      <c r="D21" s="29">
        <v>62</v>
      </c>
      <c r="E21" s="30">
        <v>21</v>
      </c>
      <c r="F21" s="31">
        <v>8</v>
      </c>
      <c r="G21" s="32">
        <f t="shared" si="0"/>
        <v>881</v>
      </c>
    </row>
    <row r="22" spans="1:7" x14ac:dyDescent="0.25">
      <c r="A22" s="26" t="s">
        <v>47</v>
      </c>
      <c r="B22" s="27">
        <v>749</v>
      </c>
      <c r="C22" s="28">
        <v>253</v>
      </c>
      <c r="D22" s="29">
        <v>48</v>
      </c>
      <c r="E22" s="30">
        <v>25</v>
      </c>
      <c r="F22" s="31">
        <v>4</v>
      </c>
      <c r="G22" s="32">
        <f t="shared" si="0"/>
        <v>1031</v>
      </c>
    </row>
    <row r="23" spans="1:7" x14ac:dyDescent="0.25">
      <c r="A23" s="26" t="s">
        <v>48</v>
      </c>
      <c r="B23" s="27">
        <v>350</v>
      </c>
      <c r="C23" s="28">
        <v>100</v>
      </c>
      <c r="D23" s="29">
        <v>22</v>
      </c>
      <c r="E23" s="30">
        <v>14</v>
      </c>
      <c r="F23" s="31">
        <v>4</v>
      </c>
      <c r="G23" s="32">
        <f t="shared" si="0"/>
        <v>468</v>
      </c>
    </row>
    <row r="24" spans="1:7" x14ac:dyDescent="0.25">
      <c r="A24" s="26" t="s">
        <v>49</v>
      </c>
      <c r="B24" s="27">
        <v>614</v>
      </c>
      <c r="C24" s="28">
        <v>248</v>
      </c>
      <c r="D24" s="29">
        <v>46</v>
      </c>
      <c r="E24" s="30">
        <v>45</v>
      </c>
      <c r="F24" s="31">
        <v>12</v>
      </c>
      <c r="G24" s="32">
        <f t="shared" si="0"/>
        <v>919</v>
      </c>
    </row>
    <row r="25" spans="1:7" x14ac:dyDescent="0.25">
      <c r="A25" s="26" t="s">
        <v>50</v>
      </c>
      <c r="B25" s="27">
        <v>740</v>
      </c>
      <c r="C25" s="28">
        <v>233</v>
      </c>
      <c r="D25" s="29">
        <v>88</v>
      </c>
      <c r="E25" s="30">
        <v>25</v>
      </c>
      <c r="F25" s="31">
        <v>9</v>
      </c>
      <c r="G25" s="32">
        <f t="shared" si="0"/>
        <v>1007</v>
      </c>
    </row>
    <row r="26" spans="1:7" x14ac:dyDescent="0.25">
      <c r="A26" s="26" t="s">
        <v>51</v>
      </c>
      <c r="B26" s="27">
        <v>556</v>
      </c>
      <c r="C26" s="28">
        <v>88</v>
      </c>
      <c r="D26" s="29">
        <v>36</v>
      </c>
      <c r="E26" s="30">
        <v>19</v>
      </c>
      <c r="F26" s="31">
        <v>4</v>
      </c>
      <c r="G26" s="32">
        <f t="shared" si="0"/>
        <v>667</v>
      </c>
    </row>
    <row r="27" spans="1:7" x14ac:dyDescent="0.25">
      <c r="A27" s="26" t="s">
        <v>33</v>
      </c>
      <c r="B27" s="33">
        <f>SUM(B8:B26)</f>
        <v>11487</v>
      </c>
      <c r="C27" s="34">
        <f>SUM(C8:C26)</f>
        <v>3428</v>
      </c>
      <c r="D27" s="35">
        <f>SUM(D8:D26)</f>
        <v>966</v>
      </c>
      <c r="E27" s="36">
        <f>SUM(E8:E26)</f>
        <v>456</v>
      </c>
      <c r="F27" s="37">
        <f>SUM(F8:F26)</f>
        <v>151</v>
      </c>
      <c r="G27" s="32">
        <f t="shared" si="0"/>
        <v>15522</v>
      </c>
    </row>
    <row r="28" spans="1:7" x14ac:dyDescent="0.25">
      <c r="A28" s="38"/>
      <c r="D28" s="39"/>
      <c r="F28" s="40"/>
      <c r="G28" s="40"/>
    </row>
    <row r="29" spans="1:7" x14ac:dyDescent="0.25">
      <c r="A29" s="26" t="s">
        <v>101</v>
      </c>
      <c r="B29" s="41">
        <v>12519</v>
      </c>
      <c r="C29" s="42">
        <v>5323</v>
      </c>
      <c r="D29" s="29">
        <v>1187</v>
      </c>
      <c r="E29" s="30">
        <v>777</v>
      </c>
      <c r="F29" s="31">
        <v>241</v>
      </c>
      <c r="G29" s="32">
        <f>B29+C29+E29+F29</f>
        <v>18860</v>
      </c>
    </row>
    <row r="30" spans="1:7" x14ac:dyDescent="0.25">
      <c r="A30" s="26" t="s">
        <v>58</v>
      </c>
      <c r="B30" s="41">
        <v>42</v>
      </c>
      <c r="C30" s="42">
        <v>19</v>
      </c>
      <c r="D30" s="29">
        <v>3</v>
      </c>
      <c r="E30" s="43">
        <v>0</v>
      </c>
      <c r="F30" s="31">
        <v>1</v>
      </c>
      <c r="G30" s="32">
        <f>B30+C30+E30+F30</f>
        <v>62</v>
      </c>
    </row>
    <row r="31" spans="1:7" x14ac:dyDescent="0.25">
      <c r="A31" s="38"/>
      <c r="B31" s="44"/>
      <c r="C31" s="44"/>
      <c r="D31" s="45"/>
      <c r="E31" s="44"/>
      <c r="F31" s="44"/>
      <c r="G31" s="46"/>
    </row>
    <row r="32" spans="1:7" ht="13.8" thickBot="1" x14ac:dyDescent="0.3">
      <c r="A32" s="47" t="s">
        <v>0</v>
      </c>
      <c r="B32" s="48">
        <f>B27+B29+B30</f>
        <v>24048</v>
      </c>
      <c r="C32" s="49">
        <f>C27+C29+C30</f>
        <v>8770</v>
      </c>
      <c r="D32" s="50">
        <f>D27+D29+D30</f>
        <v>2156</v>
      </c>
      <c r="E32" s="51">
        <f>E29+E27+E30</f>
        <v>1233</v>
      </c>
      <c r="F32" s="52">
        <f>F29+F27+F30</f>
        <v>393</v>
      </c>
      <c r="G32" s="53">
        <f>B32+C32+E32+F32</f>
        <v>34444</v>
      </c>
    </row>
    <row r="34" spans="2:2" x14ac:dyDescent="0.25">
      <c r="B34" s="15" t="s">
        <v>59</v>
      </c>
    </row>
    <row r="35" spans="2:2" ht="15.6" x14ac:dyDescent="0.25">
      <c r="B35" s="17" t="s">
        <v>82</v>
      </c>
    </row>
    <row r="36" spans="2:2" x14ac:dyDescent="0.25">
      <c r="B36" s="17" t="s">
        <v>60</v>
      </c>
    </row>
    <row r="37" spans="2:2" ht="15.6" x14ac:dyDescent="0.25">
      <c r="B37" s="17" t="s">
        <v>83</v>
      </c>
    </row>
    <row r="38" spans="2:2" x14ac:dyDescent="0.25">
      <c r="B38" t="s">
        <v>61</v>
      </c>
    </row>
    <row r="39" spans="2:2" x14ac:dyDescent="0.25">
      <c r="B39" s="17"/>
    </row>
    <row r="40" spans="2:2" x14ac:dyDescent="0.25">
      <c r="B40" s="17"/>
    </row>
  </sheetData>
  <mergeCells count="6">
    <mergeCell ref="A3:H3"/>
    <mergeCell ref="F6:F7"/>
    <mergeCell ref="G6:G7"/>
    <mergeCell ref="B6:C6"/>
    <mergeCell ref="D6:D7"/>
    <mergeCell ref="E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&amp;C&amp;G&amp;R3/4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43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" sqref="B1:M1048576"/>
    </sheetView>
  </sheetViews>
  <sheetFormatPr baseColWidth="10" defaultRowHeight="13.2" x14ac:dyDescent="0.25"/>
  <cols>
    <col min="1" max="1" width="32.44140625" customWidth="1"/>
    <col min="2" max="4" width="6.5546875" hidden="1" customWidth="1"/>
    <col min="5" max="10" width="6" hidden="1" customWidth="1"/>
    <col min="11" max="12" width="6.88671875" hidden="1" customWidth="1"/>
    <col min="13" max="13" width="6.21875" hidden="1" customWidth="1"/>
    <col min="16" max="17" width="11.109375" customWidth="1"/>
    <col min="20" max="20" width="11.44140625" customWidth="1"/>
  </cols>
  <sheetData>
    <row r="3" spans="1:24" x14ac:dyDescent="0.25">
      <c r="A3" s="130" t="s">
        <v>66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4" x14ac:dyDescent="0.25">
      <c r="A4" s="130" t="s">
        <v>98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4" x14ac:dyDescent="0.25">
      <c r="A5" s="15"/>
    </row>
    <row r="6" spans="1:24" x14ac:dyDescent="0.25">
      <c r="K6" s="58">
        <f t="shared" ref="K6:P6" si="0">(K9-J9)/J9</f>
        <v>-1.0243380583043594E-2</v>
      </c>
      <c r="L6" s="58">
        <f t="shared" si="0"/>
        <v>-5.1882076363931147E-3</v>
      </c>
      <c r="M6" s="58">
        <f t="shared" si="0"/>
        <v>5.3510797229390193E-3</v>
      </c>
      <c r="N6" s="58">
        <f t="shared" si="0"/>
        <v>-5.1064519615259913E-3</v>
      </c>
      <c r="O6" s="58">
        <f t="shared" si="0"/>
        <v>-1.3741411617738912E-2</v>
      </c>
      <c r="P6" s="58">
        <f t="shared" si="0"/>
        <v>-1.0711237161659828E-2</v>
      </c>
      <c r="Q6" s="58">
        <f t="shared" ref="Q6:T6" si="1">(Q9-P9)/P9</f>
        <v>-1.9205076820307282E-2</v>
      </c>
      <c r="R6" s="58">
        <f t="shared" si="1"/>
        <v>-5.4202849196889717E-3</v>
      </c>
      <c r="S6" s="58">
        <f t="shared" si="1"/>
        <v>-4.479698690330128E-3</v>
      </c>
      <c r="T6" s="58">
        <f t="shared" si="1"/>
        <v>-9.1430209229005441E-3</v>
      </c>
      <c r="U6" s="58">
        <f>(U9-T9)/T9</f>
        <v>-1.1252205605854618E-2</v>
      </c>
      <c r="V6" s="58">
        <f>(V9-U9)/U9</f>
        <v>-3.1303024983909658E-3</v>
      </c>
      <c r="W6" s="58">
        <f>(W9-V9)/V9</f>
        <v>-1.317681584739545E-2</v>
      </c>
      <c r="X6" s="58">
        <f>(X9-W9)/W9</f>
        <v>1.2639029322548028E-2</v>
      </c>
    </row>
    <row r="8" spans="1:24" ht="15.6" x14ac:dyDescent="0.25">
      <c r="A8" s="65" t="s">
        <v>10</v>
      </c>
      <c r="B8" s="66">
        <v>2001</v>
      </c>
      <c r="C8" s="66">
        <v>2002</v>
      </c>
      <c r="D8" s="66">
        <v>2003</v>
      </c>
      <c r="E8" s="66">
        <v>2004</v>
      </c>
      <c r="F8" s="66">
        <v>2005</v>
      </c>
      <c r="G8" s="66">
        <v>2006</v>
      </c>
      <c r="H8" s="66">
        <v>2007</v>
      </c>
      <c r="I8" s="66">
        <v>2008</v>
      </c>
      <c r="J8" s="66">
        <v>2009</v>
      </c>
      <c r="K8" s="66">
        <v>2010</v>
      </c>
      <c r="L8" s="66">
        <v>2011</v>
      </c>
      <c r="M8" s="66">
        <v>2012</v>
      </c>
      <c r="N8" s="66">
        <v>2013</v>
      </c>
      <c r="O8" s="66">
        <v>2014</v>
      </c>
      <c r="P8" s="66">
        <v>2015</v>
      </c>
      <c r="Q8" s="66">
        <v>2016</v>
      </c>
      <c r="R8" s="66">
        <v>2017</v>
      </c>
      <c r="S8" s="67" t="s">
        <v>74</v>
      </c>
      <c r="T8" s="67" t="s">
        <v>75</v>
      </c>
      <c r="U8" s="67" t="s">
        <v>76</v>
      </c>
      <c r="V8" s="67" t="s">
        <v>77</v>
      </c>
      <c r="W8" s="67" t="s">
        <v>90</v>
      </c>
      <c r="X8" s="67" t="s">
        <v>96</v>
      </c>
    </row>
    <row r="9" spans="1:24" x14ac:dyDescent="0.25">
      <c r="A9" s="68" t="s">
        <v>64</v>
      </c>
      <c r="B9" s="69">
        <v>34227</v>
      </c>
      <c r="C9" s="69">
        <v>35270</v>
      </c>
      <c r="D9" s="69">
        <v>35539</v>
      </c>
      <c r="E9" s="69">
        <v>36148</v>
      </c>
      <c r="F9" s="69">
        <v>36503</v>
      </c>
      <c r="G9" s="69">
        <v>37009</v>
      </c>
      <c r="H9" s="69">
        <v>37301</v>
      </c>
      <c r="I9" s="69">
        <v>37307</v>
      </c>
      <c r="J9" s="68">
        <v>37390</v>
      </c>
      <c r="K9" s="68">
        <v>37007</v>
      </c>
      <c r="L9" s="68">
        <v>36815</v>
      </c>
      <c r="M9" s="68">
        <v>37012</v>
      </c>
      <c r="N9" s="68">
        <v>36823</v>
      </c>
      <c r="O9" s="68">
        <f>SUM(O10:O11)</f>
        <v>36317</v>
      </c>
      <c r="P9" s="70">
        <v>35928</v>
      </c>
      <c r="Q9" s="68">
        <f t="shared" ref="Q9" si="2">SUM(Q10:Q11)</f>
        <v>35238</v>
      </c>
      <c r="R9" s="68">
        <v>35047</v>
      </c>
      <c r="S9" s="68">
        <v>34890</v>
      </c>
      <c r="T9" s="68">
        <v>34571</v>
      </c>
      <c r="U9" s="68">
        <f>'[1]CARTES ATTRIBUEES 2020'!E7</f>
        <v>34182</v>
      </c>
      <c r="V9" s="68">
        <v>34075</v>
      </c>
      <c r="W9" s="68">
        <v>33626</v>
      </c>
      <c r="X9" s="68">
        <f>'CARTES ATTRIBUEES 2023'!E7</f>
        <v>34051</v>
      </c>
    </row>
    <row r="10" spans="1:24" x14ac:dyDescent="0.25">
      <c r="A10" s="16" t="s">
        <v>1</v>
      </c>
      <c r="B10" s="14">
        <v>20372</v>
      </c>
      <c r="C10" s="14">
        <v>20785</v>
      </c>
      <c r="D10" s="14">
        <v>20817</v>
      </c>
      <c r="E10" s="14">
        <v>20984</v>
      </c>
      <c r="F10" s="14">
        <v>21028</v>
      </c>
      <c r="G10" s="14">
        <v>21105</v>
      </c>
      <c r="H10" s="14">
        <v>21131</v>
      </c>
      <c r="I10" s="14">
        <v>20945</v>
      </c>
      <c r="J10" s="18">
        <v>20773</v>
      </c>
      <c r="K10" s="18">
        <v>20369</v>
      </c>
      <c r="L10" s="18">
        <v>20107</v>
      </c>
      <c r="M10" s="18">
        <v>20079</v>
      </c>
      <c r="N10" s="18">
        <v>19864</v>
      </c>
      <c r="O10" s="18">
        <v>19491</v>
      </c>
      <c r="P10" s="60">
        <v>19235</v>
      </c>
      <c r="Q10" s="18">
        <f>'[2]CARTES ATTRIBUEES 2016'!B11</f>
        <v>18792</v>
      </c>
      <c r="R10" s="18">
        <v>18616</v>
      </c>
      <c r="S10" s="18">
        <v>18431</v>
      </c>
      <c r="T10" s="18">
        <v>18139</v>
      </c>
      <c r="U10" s="18">
        <f>'[1]CARTES ATTRIBUEES 2020'!B7</f>
        <v>17912</v>
      </c>
      <c r="V10" s="18">
        <v>17756</v>
      </c>
      <c r="W10" s="18">
        <v>17431</v>
      </c>
      <c r="X10" s="18">
        <f>'CARTES ATTRIBUEES 2023'!B7</f>
        <v>17573</v>
      </c>
    </row>
    <row r="11" spans="1:24" x14ac:dyDescent="0.25">
      <c r="A11" s="16" t="s">
        <v>2</v>
      </c>
      <c r="B11" s="14">
        <v>13855</v>
      </c>
      <c r="C11" s="14">
        <v>14485</v>
      </c>
      <c r="D11" s="14">
        <v>14722</v>
      </c>
      <c r="E11" s="14">
        <v>15164</v>
      </c>
      <c r="F11" s="14">
        <v>15475</v>
      </c>
      <c r="G11" s="14">
        <v>15904</v>
      </c>
      <c r="H11" s="14">
        <v>16170</v>
      </c>
      <c r="I11" s="14">
        <v>16362</v>
      </c>
      <c r="J11" s="18">
        <v>16617</v>
      </c>
      <c r="K11" s="18">
        <v>16638</v>
      </c>
      <c r="L11" s="18">
        <v>16708</v>
      </c>
      <c r="M11" s="18">
        <v>16933</v>
      </c>
      <c r="N11" s="18">
        <v>16959</v>
      </c>
      <c r="O11" s="18">
        <v>16826</v>
      </c>
      <c r="P11" s="60">
        <v>16693</v>
      </c>
      <c r="Q11" s="18">
        <f>'[2]CARTES ATTRIBUEES 2016'!C11</f>
        <v>16446</v>
      </c>
      <c r="R11" s="18">
        <v>16431</v>
      </c>
      <c r="S11" s="18">
        <v>16459</v>
      </c>
      <c r="T11" s="18">
        <v>16432</v>
      </c>
      <c r="U11" s="18">
        <f>'[1]CARTES ATTRIBUEES 2020'!C7</f>
        <v>16212</v>
      </c>
      <c r="V11" s="18">
        <v>16242</v>
      </c>
      <c r="W11" s="18">
        <v>16107</v>
      </c>
      <c r="X11" s="18">
        <f>'CARTES ATTRIBUEES 2023'!C7</f>
        <v>16383</v>
      </c>
    </row>
    <row r="12" spans="1:24" x14ac:dyDescent="0.25">
      <c r="A12" s="16" t="s">
        <v>53</v>
      </c>
      <c r="B12" s="14"/>
      <c r="C12" s="14"/>
      <c r="D12" s="14"/>
      <c r="E12" s="14"/>
      <c r="F12" s="14"/>
      <c r="G12" s="14"/>
      <c r="H12" s="14"/>
      <c r="I12" s="14"/>
      <c r="J12" s="18"/>
      <c r="K12" s="18"/>
      <c r="L12" s="18"/>
      <c r="M12" s="18"/>
      <c r="N12" s="18"/>
      <c r="O12" s="18"/>
      <c r="P12" s="60"/>
      <c r="Q12" s="18"/>
      <c r="R12" s="18"/>
      <c r="S12" s="18"/>
      <c r="U12" s="18">
        <f>'[1]CARTES ATTRIBUEES 2020'!D7</f>
        <v>58</v>
      </c>
      <c r="V12" s="18">
        <v>77</v>
      </c>
      <c r="W12" s="18">
        <v>88</v>
      </c>
      <c r="X12" s="18">
        <f>'CARTES ATTRIBUEES 2023'!D7</f>
        <v>95</v>
      </c>
    </row>
    <row r="13" spans="1:24" x14ac:dyDescent="0.25">
      <c r="A13" s="71" t="s">
        <v>6</v>
      </c>
      <c r="B13" s="72">
        <v>31446</v>
      </c>
      <c r="C13" s="72">
        <v>32963</v>
      </c>
      <c r="D13" s="72">
        <v>33662</v>
      </c>
      <c r="E13" s="72">
        <v>34197</v>
      </c>
      <c r="F13" s="72">
        <v>34524</v>
      </c>
      <c r="G13" s="72">
        <v>34847</v>
      </c>
      <c r="H13" s="72">
        <v>35192</v>
      </c>
      <c r="I13" s="72">
        <v>35303</v>
      </c>
      <c r="J13" s="72">
        <v>35366</v>
      </c>
      <c r="K13" s="72">
        <v>35185</v>
      </c>
      <c r="L13" s="71">
        <v>34961</v>
      </c>
      <c r="M13" s="71">
        <v>35019</v>
      </c>
      <c r="N13" s="71">
        <v>35107</v>
      </c>
      <c r="O13" s="71">
        <v>34569</v>
      </c>
      <c r="P13" s="73">
        <v>34256</v>
      </c>
      <c r="Q13" s="71">
        <f>'[2]CARTES ATTRIBUEES 2016'!D33</f>
        <v>33725</v>
      </c>
      <c r="R13" s="71">
        <v>33374</v>
      </c>
      <c r="S13" s="71">
        <v>33102</v>
      </c>
      <c r="T13" s="74">
        <v>32814</v>
      </c>
      <c r="U13" s="71">
        <f>'[1]CARTES ATTRIBUEES 2020'!E25</f>
        <v>32829</v>
      </c>
      <c r="V13" s="71">
        <v>32213</v>
      </c>
      <c r="W13" s="71">
        <v>31676</v>
      </c>
      <c r="X13" s="71">
        <f>'CARTES ATTRIBUEES 2023'!E16</f>
        <v>31895</v>
      </c>
    </row>
    <row r="14" spans="1:24" x14ac:dyDescent="0.25">
      <c r="A14" s="71" t="s">
        <v>69</v>
      </c>
      <c r="B14" s="72">
        <v>2781</v>
      </c>
      <c r="C14" s="72">
        <v>2307</v>
      </c>
      <c r="D14" s="72">
        <v>1877</v>
      </c>
      <c r="E14" s="72">
        <v>1951</v>
      </c>
      <c r="F14" s="72">
        <v>1979</v>
      </c>
      <c r="G14" s="72">
        <v>2162</v>
      </c>
      <c r="H14" s="72">
        <v>2109</v>
      </c>
      <c r="I14" s="72">
        <v>2004</v>
      </c>
      <c r="J14" s="72">
        <v>2024</v>
      </c>
      <c r="K14" s="72">
        <v>1822</v>
      </c>
      <c r="L14" s="71">
        <v>1854</v>
      </c>
      <c r="M14" s="71">
        <v>1993</v>
      </c>
      <c r="N14" s="71">
        <v>1716</v>
      </c>
      <c r="O14" s="71">
        <v>1748</v>
      </c>
      <c r="P14" s="73">
        <v>1672</v>
      </c>
      <c r="Q14" s="71">
        <f>'[2]CARTES ATTRIBUEES 2016'!D20</f>
        <v>1513</v>
      </c>
      <c r="R14" s="71">
        <v>1673</v>
      </c>
      <c r="S14" s="71">
        <v>1788</v>
      </c>
      <c r="T14" s="74">
        <v>1757</v>
      </c>
      <c r="U14" s="71">
        <f>'[1]CARTES ATTRIBUEES 2020'!E14</f>
        <v>1353</v>
      </c>
      <c r="V14" s="71">
        <v>1862</v>
      </c>
      <c r="W14" s="99">
        <v>1950</v>
      </c>
      <c r="X14" s="71">
        <f>'CARTES ATTRIBUEES 2023'!E9</f>
        <v>2156</v>
      </c>
    </row>
    <row r="15" spans="1:24" x14ac:dyDescent="0.25">
      <c r="A15" s="16" t="s">
        <v>11</v>
      </c>
      <c r="B15" s="14" t="s">
        <v>12</v>
      </c>
      <c r="C15" s="14" t="s">
        <v>13</v>
      </c>
      <c r="D15" s="14" t="s">
        <v>14</v>
      </c>
      <c r="E15" s="18">
        <v>294</v>
      </c>
      <c r="F15" s="18">
        <v>303</v>
      </c>
      <c r="G15" s="18">
        <v>322</v>
      </c>
      <c r="H15" s="18">
        <v>307</v>
      </c>
      <c r="I15" s="18">
        <v>295</v>
      </c>
      <c r="J15" s="18">
        <v>265</v>
      </c>
      <c r="K15" s="18">
        <v>225</v>
      </c>
      <c r="L15" s="18">
        <v>258</v>
      </c>
      <c r="M15" s="18">
        <v>293</v>
      </c>
      <c r="N15" s="18">
        <v>286</v>
      </c>
      <c r="O15" s="18">
        <v>284</v>
      </c>
      <c r="P15" s="18">
        <v>311</v>
      </c>
      <c r="Q15" s="18">
        <f>'[2]CARTES ATTRIBUEES 2016'!B20</f>
        <v>274</v>
      </c>
      <c r="R15" s="18">
        <v>303</v>
      </c>
      <c r="S15" s="18">
        <v>284</v>
      </c>
      <c r="T15" s="18">
        <v>284</v>
      </c>
      <c r="U15" s="54">
        <v>373</v>
      </c>
      <c r="V15" s="54">
        <v>431</v>
      </c>
      <c r="W15" s="54">
        <v>316</v>
      </c>
      <c r="X15" s="54">
        <f>'CARTES ATTRIBUEES 2023'!E14</f>
        <v>309</v>
      </c>
    </row>
    <row r="16" spans="1:24" x14ac:dyDescent="0.25">
      <c r="A16" s="13" t="s">
        <v>15</v>
      </c>
      <c r="B16" s="14">
        <v>24895</v>
      </c>
      <c r="C16" s="14">
        <v>25701</v>
      </c>
      <c r="D16" s="14">
        <v>26420</v>
      </c>
      <c r="E16" s="14">
        <v>26946</v>
      </c>
      <c r="F16" s="14">
        <v>27337</v>
      </c>
      <c r="G16" s="14">
        <v>27679</v>
      </c>
      <c r="H16" s="14">
        <v>27978</v>
      </c>
      <c r="I16" s="14">
        <v>26142</v>
      </c>
      <c r="J16" s="14">
        <v>27927</v>
      </c>
      <c r="K16" s="14">
        <v>27751</v>
      </c>
      <c r="L16" s="14">
        <v>27614</v>
      </c>
      <c r="M16" s="14">
        <v>27425</v>
      </c>
      <c r="N16" s="14">
        <v>27324</v>
      </c>
      <c r="O16" s="14">
        <f>61+25090+725+733+535</f>
        <v>27144</v>
      </c>
      <c r="P16" s="61">
        <v>26850</v>
      </c>
      <c r="Q16" s="14">
        <f>'[2]CARTES ATTRIBUEES 2016'!D15+'[2]CARTES ATTRIBUEES 2016'!D24+'[2]CARTES ATTRIBUEES 2016'!D29+'[2]CARTES ATTRIBUEES 2016'!D31</f>
        <v>26426</v>
      </c>
      <c r="R16" s="14">
        <v>26183</v>
      </c>
      <c r="S16" s="14">
        <v>25897</v>
      </c>
      <c r="T16" s="62">
        <v>25460</v>
      </c>
      <c r="U16" s="56">
        <v>25621</v>
      </c>
      <c r="V16" s="56">
        <v>24898</v>
      </c>
      <c r="W16" s="56">
        <v>23976</v>
      </c>
      <c r="X16" s="56">
        <f>'CARTES ATTRIBUEES 2023'!E11+'CARTES ATTRIBUEES 2023'!E18+'CARTES ATTRIBUEES 2023'!E21+'CARTES ATTRIBUEES 2023'!E22</f>
        <v>24013</v>
      </c>
    </row>
    <row r="17" spans="1:25" x14ac:dyDescent="0.25">
      <c r="A17" s="13" t="s">
        <v>87</v>
      </c>
      <c r="B17" s="14">
        <v>4795</v>
      </c>
      <c r="C17" s="14">
        <v>5006</v>
      </c>
      <c r="D17" s="14">
        <v>5224</v>
      </c>
      <c r="E17" s="14">
        <v>5552</v>
      </c>
      <c r="F17" s="14">
        <v>5639</v>
      </c>
      <c r="G17" s="14">
        <v>5578</v>
      </c>
      <c r="H17" s="14">
        <v>5601</v>
      </c>
      <c r="I17" s="14">
        <v>5559</v>
      </c>
      <c r="J17" s="14">
        <v>5745</v>
      </c>
      <c r="K17" s="14">
        <v>5776</v>
      </c>
      <c r="L17" s="14">
        <v>5862</v>
      </c>
      <c r="M17" s="14">
        <v>5994</v>
      </c>
      <c r="N17" s="14">
        <v>6098</v>
      </c>
      <c r="O17" s="14">
        <f>115+5802</f>
        <v>5917</v>
      </c>
      <c r="P17" s="61">
        <v>6000</v>
      </c>
      <c r="Q17" s="14">
        <f>'[2]CARTES ATTRIBUEES 2016'!D18+'[2]CARTES ATTRIBUEES 2016'!D27</f>
        <v>6009</v>
      </c>
      <c r="R17" s="14">
        <v>5940</v>
      </c>
      <c r="S17" s="14">
        <v>5878</v>
      </c>
      <c r="T17" s="62">
        <v>5837</v>
      </c>
      <c r="U17" s="56">
        <f>'[1]CARTES ATTRIBUEES 2020'!E20+'[1]CARTES ATTRIBUEES 2020'!E13</f>
        <v>6594</v>
      </c>
      <c r="V17" s="56">
        <v>6499</v>
      </c>
      <c r="W17" s="56">
        <v>6084</v>
      </c>
      <c r="X17" s="56">
        <f>'CARTES ATTRIBUEES 2023'!E20+'CARTES ATTRIBUEES 2023'!E13</f>
        <v>6291</v>
      </c>
    </row>
    <row r="18" spans="1:25" x14ac:dyDescent="0.25">
      <c r="A18" s="13" t="s">
        <v>16</v>
      </c>
      <c r="B18" s="14">
        <v>3461</v>
      </c>
      <c r="C18" s="14">
        <v>3339</v>
      </c>
      <c r="D18" s="14">
        <v>2745</v>
      </c>
      <c r="E18" s="14">
        <v>2443</v>
      </c>
      <c r="F18" s="14">
        <v>3527</v>
      </c>
      <c r="G18" s="14">
        <v>2405</v>
      </c>
      <c r="H18" s="14">
        <v>2463</v>
      </c>
      <c r="I18" s="14">
        <v>2500</v>
      </c>
      <c r="J18" s="14">
        <v>2196</v>
      </c>
      <c r="K18" s="14">
        <v>1807</v>
      </c>
      <c r="L18" s="14">
        <v>1598</v>
      </c>
      <c r="M18" s="14">
        <v>1654</v>
      </c>
      <c r="N18" s="14">
        <v>1566</v>
      </c>
      <c r="O18" s="14">
        <f>546+899</f>
        <v>1445</v>
      </c>
      <c r="P18" s="61">
        <v>1310</v>
      </c>
      <c r="Q18" s="14">
        <f>'[2]CARTES ATTRIBUEES 2016'!D14+'[2]CARTES ATTRIBUEES 2016'!D23</f>
        <v>1089</v>
      </c>
      <c r="R18" s="14">
        <v>1119</v>
      </c>
      <c r="S18" s="14">
        <v>1160</v>
      </c>
      <c r="T18" s="62">
        <v>1227</v>
      </c>
      <c r="U18" s="56">
        <f>'[1]CARTES ATTRIBUEES 2020'!E10+'[1]CARTES ATTRIBUEES 2020'!E17</f>
        <v>699</v>
      </c>
      <c r="V18" s="56">
        <v>881</v>
      </c>
      <c r="W18" s="56">
        <v>1144</v>
      </c>
      <c r="X18" s="56">
        <f>'CARTES ATTRIBUEES 2023'!E10+'CARTES ATTRIBUEES 2023'!E17</f>
        <v>1268</v>
      </c>
    </row>
    <row r="19" spans="1:25" x14ac:dyDescent="0.25">
      <c r="A19" s="13" t="s">
        <v>86</v>
      </c>
      <c r="B19" s="14">
        <v>1076</v>
      </c>
      <c r="C19" s="14">
        <v>1224</v>
      </c>
      <c r="D19" s="14">
        <v>1150</v>
      </c>
      <c r="E19" s="14">
        <v>1207</v>
      </c>
      <c r="F19" s="14">
        <v>1250</v>
      </c>
      <c r="G19" s="14">
        <v>1347</v>
      </c>
      <c r="H19" s="14">
        <v>1259</v>
      </c>
      <c r="I19" s="14">
        <v>1219</v>
      </c>
      <c r="J19" s="14">
        <v>1522</v>
      </c>
      <c r="K19" s="14">
        <v>1673</v>
      </c>
      <c r="L19" s="14">
        <v>1741</v>
      </c>
      <c r="M19" s="14">
        <v>1939</v>
      </c>
      <c r="N19" s="14">
        <v>1835</v>
      </c>
      <c r="O19" s="14">
        <f>1026+785</f>
        <v>1811</v>
      </c>
      <c r="P19" s="61">
        <v>1768</v>
      </c>
      <c r="Q19" s="14">
        <f>'[2]CARTES ATTRIBUEES 2016'!D17+'[2]CARTES ATTRIBUEES 2016'!D26</f>
        <v>1714</v>
      </c>
      <c r="R19" s="14">
        <v>1805</v>
      </c>
      <c r="S19" s="14">
        <v>1955</v>
      </c>
      <c r="T19" s="62">
        <v>2047</v>
      </c>
      <c r="U19" s="56">
        <f>'[1]CARTES ATTRIBUEES 2020'!E12+'[1]CARTES ATTRIBUEES 2020'!E19</f>
        <v>1268</v>
      </c>
      <c r="V19" s="56">
        <v>1797</v>
      </c>
      <c r="W19" s="56">
        <v>2333</v>
      </c>
      <c r="X19" s="56">
        <f>'CARTES ATTRIBUEES 2023'!E12+'CARTES ATTRIBUEES 2023'!E19</f>
        <v>2479</v>
      </c>
    </row>
    <row r="20" spans="1:25" x14ac:dyDescent="0.25">
      <c r="A20" s="16" t="s">
        <v>78</v>
      </c>
      <c r="B20" s="14" t="s">
        <v>17</v>
      </c>
      <c r="C20" s="14" t="s">
        <v>18</v>
      </c>
      <c r="D20" s="14" t="s">
        <v>19</v>
      </c>
      <c r="E20" s="18">
        <v>1754</v>
      </c>
      <c r="F20" s="18">
        <v>1582</v>
      </c>
      <c r="G20" s="18">
        <v>1503</v>
      </c>
      <c r="H20" s="18">
        <v>1312</v>
      </c>
      <c r="I20" s="18">
        <v>1342</v>
      </c>
      <c r="J20" s="18">
        <v>1416</v>
      </c>
      <c r="K20" s="18">
        <v>1520</v>
      </c>
      <c r="L20" s="18">
        <v>1576</v>
      </c>
      <c r="M20" s="18">
        <v>1504</v>
      </c>
      <c r="N20" s="18">
        <v>1430</v>
      </c>
      <c r="O20" s="18">
        <v>1458</v>
      </c>
      <c r="P20" s="60">
        <v>1483</v>
      </c>
      <c r="Q20" s="18">
        <f>'[2]CARTES ATTRIBUEES 2016'!D29</f>
        <v>1471</v>
      </c>
      <c r="R20" s="18">
        <v>1439</v>
      </c>
      <c r="S20" s="18">
        <v>1348</v>
      </c>
      <c r="T20" s="18">
        <v>1249</v>
      </c>
      <c r="U20" s="18">
        <f>'[1]CARTES ATTRIBUEES 2020'!E21</f>
        <v>1582</v>
      </c>
      <c r="V20" s="18">
        <v>1613</v>
      </c>
      <c r="W20" s="18">
        <v>1296</v>
      </c>
      <c r="X20" s="18">
        <f>'CARTES ATTRIBUEES 2023'!E21</f>
        <v>1233</v>
      </c>
    </row>
    <row r="21" spans="1:25" x14ac:dyDescent="0.25">
      <c r="A21" s="16" t="s">
        <v>79</v>
      </c>
      <c r="B21" s="14" t="s">
        <v>20</v>
      </c>
      <c r="C21" s="14" t="s">
        <v>21</v>
      </c>
      <c r="D21" s="14" t="s">
        <v>22</v>
      </c>
      <c r="E21" s="18">
        <v>492</v>
      </c>
      <c r="F21" s="18">
        <v>479</v>
      </c>
      <c r="G21" s="18">
        <v>506</v>
      </c>
      <c r="H21" s="18">
        <v>521</v>
      </c>
      <c r="I21" s="18">
        <v>545</v>
      </c>
      <c r="J21" s="18">
        <v>553</v>
      </c>
      <c r="K21" s="18">
        <v>537</v>
      </c>
      <c r="L21" s="18">
        <v>547</v>
      </c>
      <c r="M21" s="18">
        <v>567</v>
      </c>
      <c r="N21" s="18">
        <v>571</v>
      </c>
      <c r="O21" s="18">
        <v>535</v>
      </c>
      <c r="P21" s="18">
        <v>505</v>
      </c>
      <c r="Q21" s="18">
        <f>'[2]CARTES ATTRIBUEES 2016'!D31</f>
        <v>502</v>
      </c>
      <c r="R21" s="18">
        <v>495</v>
      </c>
      <c r="S21" s="18">
        <v>470</v>
      </c>
      <c r="T21" s="18">
        <v>456</v>
      </c>
      <c r="U21" s="18">
        <f>'[1]CARTES ATTRIBUEES 2020'!E23</f>
        <v>461</v>
      </c>
      <c r="V21" s="18">
        <v>436</v>
      </c>
      <c r="W21" s="18">
        <v>370</v>
      </c>
      <c r="X21" s="18">
        <f>'CARTES ATTRIBUEES 2023'!E22</f>
        <v>345</v>
      </c>
    </row>
    <row r="22" spans="1:25" x14ac:dyDescent="0.25">
      <c r="A22" s="68" t="s">
        <v>80</v>
      </c>
      <c r="B22" s="68"/>
      <c r="C22" s="68"/>
      <c r="D22" s="68"/>
      <c r="E22" s="68"/>
      <c r="F22" s="68"/>
      <c r="G22" s="68"/>
      <c r="H22" s="68"/>
      <c r="I22" s="68"/>
      <c r="J22" s="68">
        <f>J23+J24</f>
        <v>451</v>
      </c>
      <c r="K22" s="68">
        <f t="shared" ref="K22:S22" si="3">K23+K24</f>
        <v>365</v>
      </c>
      <c r="L22" s="68">
        <f t="shared" si="3"/>
        <v>393</v>
      </c>
      <c r="M22" s="68">
        <f t="shared" si="3"/>
        <v>372</v>
      </c>
      <c r="N22" s="68">
        <f t="shared" si="3"/>
        <v>340</v>
      </c>
      <c r="O22" s="68">
        <f t="shared" si="3"/>
        <v>375</v>
      </c>
      <c r="P22" s="68">
        <f t="shared" si="3"/>
        <v>423</v>
      </c>
      <c r="Q22" s="68">
        <f t="shared" si="3"/>
        <v>359</v>
      </c>
      <c r="R22" s="68">
        <f t="shared" si="3"/>
        <v>375</v>
      </c>
      <c r="S22" s="68">
        <f t="shared" si="3"/>
        <v>407</v>
      </c>
      <c r="T22" s="68">
        <v>449</v>
      </c>
      <c r="U22" s="68">
        <f>'[1]CARTES ATTRIBUEES 2020'!E27</f>
        <v>385</v>
      </c>
      <c r="V22" s="68">
        <v>401</v>
      </c>
      <c r="W22" s="100">
        <v>417</v>
      </c>
      <c r="X22" s="68">
        <f>'CARTES ATTRIBUEES 2023'!E24</f>
        <v>393</v>
      </c>
    </row>
    <row r="23" spans="1:25" x14ac:dyDescent="0.25">
      <c r="A23" s="16" t="s">
        <v>1</v>
      </c>
      <c r="B23" s="14"/>
      <c r="C23" s="14"/>
      <c r="D23" s="14"/>
      <c r="E23" s="14"/>
      <c r="F23" s="14"/>
      <c r="G23" s="14"/>
      <c r="H23" s="14"/>
      <c r="I23" s="14"/>
      <c r="J23" s="18">
        <v>298</v>
      </c>
      <c r="K23" s="18">
        <v>237</v>
      </c>
      <c r="L23" s="18">
        <v>267</v>
      </c>
      <c r="M23" s="18">
        <v>231</v>
      </c>
      <c r="N23" s="18">
        <v>236</v>
      </c>
      <c r="O23" s="18">
        <v>252</v>
      </c>
      <c r="P23" s="18">
        <v>264</v>
      </c>
      <c r="Q23" s="18">
        <v>226</v>
      </c>
      <c r="R23" s="18">
        <v>241</v>
      </c>
      <c r="S23" s="18">
        <v>256</v>
      </c>
      <c r="T23" s="18">
        <v>279</v>
      </c>
      <c r="U23" s="54">
        <f>'[1]CARTES ATTRIBUEES 2020'!B27</f>
        <v>252</v>
      </c>
      <c r="V23" s="54">
        <v>256</v>
      </c>
      <c r="W23" s="54">
        <v>256</v>
      </c>
      <c r="X23" s="54">
        <f>'CARTES ATTRIBUEES 2023'!B24</f>
        <v>221</v>
      </c>
    </row>
    <row r="24" spans="1:25" x14ac:dyDescent="0.25">
      <c r="A24" s="16" t="s">
        <v>2</v>
      </c>
      <c r="B24" s="14"/>
      <c r="C24" s="14"/>
      <c r="D24" s="14"/>
      <c r="E24" s="14"/>
      <c r="F24" s="14"/>
      <c r="G24" s="14"/>
      <c r="H24" s="14"/>
      <c r="I24" s="14"/>
      <c r="J24" s="18">
        <v>153</v>
      </c>
      <c r="K24" s="18">
        <v>128</v>
      </c>
      <c r="L24" s="18">
        <v>126</v>
      </c>
      <c r="M24" s="18">
        <v>141</v>
      </c>
      <c r="N24" s="18">
        <v>104</v>
      </c>
      <c r="O24" s="18">
        <v>123</v>
      </c>
      <c r="P24" s="18">
        <v>159</v>
      </c>
      <c r="Q24" s="18">
        <v>133</v>
      </c>
      <c r="R24" s="18">
        <v>134</v>
      </c>
      <c r="S24" s="18">
        <v>151</v>
      </c>
      <c r="T24" s="54">
        <v>170</v>
      </c>
      <c r="U24" s="54">
        <f>'[1]CARTES ATTRIBUEES 2020'!C27</f>
        <v>133</v>
      </c>
      <c r="V24" s="54">
        <v>145</v>
      </c>
      <c r="W24" s="54">
        <v>160</v>
      </c>
      <c r="X24" s="54">
        <f>'CARTES ATTRIBUEES 2023'!C24</f>
        <v>172</v>
      </c>
    </row>
    <row r="25" spans="1:25" x14ac:dyDescent="0.25">
      <c r="A25" s="91" t="s">
        <v>65</v>
      </c>
      <c r="B25" s="92"/>
      <c r="C25" s="92"/>
      <c r="D25" s="92"/>
      <c r="E25" s="92"/>
      <c r="F25" s="92"/>
      <c r="G25" s="92"/>
      <c r="H25" s="92"/>
      <c r="I25" s="92"/>
      <c r="J25" s="91">
        <f>J9+J22</f>
        <v>37841</v>
      </c>
      <c r="K25" s="91">
        <f t="shared" ref="K25:S25" si="4">K9+K22</f>
        <v>37372</v>
      </c>
      <c r="L25" s="91">
        <f t="shared" si="4"/>
        <v>37208</v>
      </c>
      <c r="M25" s="91">
        <f t="shared" si="4"/>
        <v>37384</v>
      </c>
      <c r="N25" s="91">
        <f t="shared" si="4"/>
        <v>37163</v>
      </c>
      <c r="O25" s="91">
        <f t="shared" si="4"/>
        <v>36692</v>
      </c>
      <c r="P25" s="91">
        <f t="shared" si="4"/>
        <v>36351</v>
      </c>
      <c r="Q25" s="91">
        <f t="shared" si="4"/>
        <v>35597</v>
      </c>
      <c r="R25" s="91">
        <f t="shared" si="4"/>
        <v>35422</v>
      </c>
      <c r="S25" s="91">
        <f t="shared" si="4"/>
        <v>35297</v>
      </c>
      <c r="T25" s="93">
        <v>35020</v>
      </c>
      <c r="U25" s="91">
        <v>34567</v>
      </c>
      <c r="V25" s="91">
        <v>34476</v>
      </c>
      <c r="W25" s="101">
        <v>34043</v>
      </c>
      <c r="X25" s="91">
        <f>X9+X22</f>
        <v>34444</v>
      </c>
    </row>
    <row r="26" spans="1:25" ht="15.6" x14ac:dyDescent="0.25">
      <c r="S26" s="63" t="s">
        <v>70</v>
      </c>
      <c r="T26" s="94" t="s">
        <v>71</v>
      </c>
      <c r="U26" s="17" t="s">
        <v>72</v>
      </c>
      <c r="V26" s="64" t="s">
        <v>73</v>
      </c>
      <c r="W26" s="64" t="s">
        <v>91</v>
      </c>
      <c r="X26" s="64" t="s">
        <v>97</v>
      </c>
    </row>
    <row r="27" spans="1:25" ht="15.6" x14ac:dyDescent="0.25">
      <c r="S27" s="63"/>
      <c r="T27" s="17"/>
      <c r="U27" s="17"/>
      <c r="V27" s="64"/>
      <c r="W27" s="64"/>
      <c r="X27" s="64"/>
    </row>
    <row r="28" spans="1:25" ht="15.6" x14ac:dyDescent="0.25">
      <c r="Q28" s="102"/>
      <c r="R28" s="102"/>
      <c r="S28" s="103"/>
      <c r="T28" s="106"/>
      <c r="U28" s="104"/>
      <c r="V28" s="105"/>
      <c r="W28" s="105"/>
      <c r="X28" s="105"/>
      <c r="Y28" s="102"/>
    </row>
    <row r="29" spans="1:25" x14ac:dyDescent="0.25">
      <c r="O29" s="14" t="s">
        <v>100</v>
      </c>
      <c r="P29" s="14"/>
      <c r="Q29" s="98">
        <f>(P14-O14)/O14</f>
        <v>-4.3478260869565216E-2</v>
      </c>
      <c r="R29" s="98">
        <f t="shared" ref="R29:Y29" si="5">(Q14-P14)/P14</f>
        <v>-9.5095693779904303E-2</v>
      </c>
      <c r="S29" s="98">
        <f t="shared" si="5"/>
        <v>0.10575016523463318</v>
      </c>
      <c r="T29" s="98">
        <f t="shared" si="5"/>
        <v>6.8738792588164968E-2</v>
      </c>
      <c r="U29" s="98">
        <f t="shared" si="5"/>
        <v>-1.7337807606263984E-2</v>
      </c>
      <c r="V29" s="98">
        <f t="shared" si="5"/>
        <v>-0.22993739328400684</v>
      </c>
      <c r="W29" s="98">
        <f t="shared" si="5"/>
        <v>0.37620103473762012</v>
      </c>
      <c r="X29" s="98">
        <f t="shared" si="5"/>
        <v>4.7261009667024706E-2</v>
      </c>
      <c r="Y29" s="98">
        <f t="shared" si="5"/>
        <v>0.10564102564102563</v>
      </c>
    </row>
    <row r="30" spans="1:25" ht="26.4" customHeight="1" x14ac:dyDescent="0.25">
      <c r="O30" s="131" t="s">
        <v>10</v>
      </c>
      <c r="P30" s="132"/>
      <c r="Q30" s="66">
        <v>2015</v>
      </c>
      <c r="R30" s="66">
        <v>2016</v>
      </c>
      <c r="S30" s="66">
        <v>2017</v>
      </c>
      <c r="T30" s="67" t="s">
        <v>74</v>
      </c>
      <c r="U30" s="67" t="s">
        <v>75</v>
      </c>
      <c r="V30" s="67" t="s">
        <v>76</v>
      </c>
      <c r="W30" s="67" t="s">
        <v>77</v>
      </c>
      <c r="X30" s="67" t="s">
        <v>90</v>
      </c>
      <c r="Y30" s="67" t="s">
        <v>96</v>
      </c>
    </row>
    <row r="31" spans="1:25" x14ac:dyDescent="0.25">
      <c r="O31" s="133" t="s">
        <v>69</v>
      </c>
      <c r="P31" s="134"/>
      <c r="Q31" s="95">
        <v>1672</v>
      </c>
      <c r="R31" s="96">
        <v>1513</v>
      </c>
      <c r="S31" s="96">
        <v>1673</v>
      </c>
      <c r="T31" s="96">
        <v>1788</v>
      </c>
      <c r="U31" s="97">
        <v>1757</v>
      </c>
      <c r="V31" s="96">
        <v>1353</v>
      </c>
      <c r="W31" s="96">
        <v>1862</v>
      </c>
      <c r="X31" s="96">
        <v>1950</v>
      </c>
      <c r="Y31" s="96">
        <v>2156</v>
      </c>
    </row>
    <row r="32" spans="1:25" x14ac:dyDescent="0.25">
      <c r="O32" s="135" t="s">
        <v>11</v>
      </c>
      <c r="P32" s="135"/>
      <c r="Q32" s="18">
        <v>311</v>
      </c>
      <c r="R32" s="18">
        <v>274</v>
      </c>
      <c r="S32" s="18">
        <v>303</v>
      </c>
      <c r="T32" s="18">
        <v>284</v>
      </c>
      <c r="U32" s="18">
        <v>284</v>
      </c>
      <c r="V32" s="54">
        <v>373</v>
      </c>
      <c r="W32" s="54">
        <v>431</v>
      </c>
      <c r="X32" s="54">
        <v>316</v>
      </c>
      <c r="Y32" s="54">
        <v>309</v>
      </c>
    </row>
    <row r="33" spans="15:25" x14ac:dyDescent="0.25">
      <c r="O33" s="128" t="s">
        <v>89</v>
      </c>
      <c r="P33" s="129"/>
      <c r="Q33" s="98">
        <f t="shared" ref="Q33:U33" si="6">P15/P14</f>
        <v>0.18600478468899523</v>
      </c>
      <c r="R33" s="98">
        <f t="shared" si="6"/>
        <v>0.18109715796430931</v>
      </c>
      <c r="S33" s="98">
        <f t="shared" si="6"/>
        <v>0.18111177525403466</v>
      </c>
      <c r="T33" s="98">
        <f t="shared" si="6"/>
        <v>0.15883668903803133</v>
      </c>
      <c r="U33" s="98">
        <f t="shared" si="6"/>
        <v>0.1616391576550939</v>
      </c>
      <c r="V33" s="98">
        <f>T15/T14</f>
        <v>0.1616391576550939</v>
      </c>
      <c r="W33" s="98">
        <f t="shared" ref="W33" si="7">V15/V14</f>
        <v>0.23147153598281417</v>
      </c>
      <c r="X33" s="98">
        <f>X32/X31</f>
        <v>0.16205128205128205</v>
      </c>
      <c r="Y33" s="98">
        <f>Y32/Y31</f>
        <v>0.14332096474953618</v>
      </c>
    </row>
    <row r="34" spans="15:25" ht="15.6" x14ac:dyDescent="0.25">
      <c r="T34" s="63" t="s">
        <v>70</v>
      </c>
      <c r="U34" s="94" t="s">
        <v>71</v>
      </c>
      <c r="V34" s="17" t="s">
        <v>72</v>
      </c>
      <c r="W34" s="64" t="s">
        <v>73</v>
      </c>
      <c r="X34" s="64" t="s">
        <v>91</v>
      </c>
      <c r="Y34" s="64" t="s">
        <v>97</v>
      </c>
    </row>
    <row r="37" spans="15:25" x14ac:dyDescent="0.25">
      <c r="T37" s="19"/>
      <c r="U37" s="19"/>
      <c r="V37" s="19"/>
      <c r="W37" s="19"/>
    </row>
    <row r="42" spans="15:25" x14ac:dyDescent="0.25">
      <c r="T42" s="19"/>
      <c r="U42" s="19"/>
      <c r="V42" s="19"/>
      <c r="W42" s="19"/>
    </row>
    <row r="43" spans="15:25" x14ac:dyDescent="0.25">
      <c r="T43" s="19"/>
      <c r="U43" s="19"/>
      <c r="V43" s="19"/>
      <c r="W43" s="19"/>
    </row>
  </sheetData>
  <mergeCells count="6">
    <mergeCell ref="O33:P33"/>
    <mergeCell ref="A3:W3"/>
    <mergeCell ref="A4:W4"/>
    <mergeCell ref="O30:P30"/>
    <mergeCell ref="O31:P31"/>
    <mergeCell ref="O32:P3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&amp;C&amp;G&amp;R4/4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CARTES ATTRIBUEES 2023</vt:lpstr>
      <vt:lpstr>JOURNALISTES ASSIMILES</vt:lpstr>
      <vt:lpstr>PAR REGION</vt:lpstr>
      <vt:lpstr>EVOLUTION</vt:lpstr>
      <vt:lpstr>'CARTES ATTRIBUEES 2023'!Zone_d_impression</vt:lpstr>
      <vt:lpstr>EVOLUTION!Zone_d_impression</vt:lpstr>
      <vt:lpstr>'JOURNALISTES ASSIMILES'!Zone_d_impression</vt:lpstr>
      <vt:lpstr>'PAR REGION'!Zone_d_impression</vt:lpstr>
    </vt:vector>
  </TitlesOfParts>
  <Company>ccijp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ccijp</dc:creator>
  <cp:lastModifiedBy>Pascale Urbansky</cp:lastModifiedBy>
  <cp:lastPrinted>2023-12-07T09:25:26Z</cp:lastPrinted>
  <dcterms:created xsi:type="dcterms:W3CDTF">2012-01-04T16:03:48Z</dcterms:created>
  <dcterms:modified xsi:type="dcterms:W3CDTF">2023-12-11T16:21:33Z</dcterms:modified>
</cp:coreProperties>
</file>